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20730" windowHeight="11760" activeTab="0"/>
  </bookViews>
  <sheets>
    <sheet name="Title Page" sheetId="1" r:id="rId1"/>
    <sheet name="BC Local Governments" sheetId="2" r:id="rId2"/>
    <sheet name="First Nations" sheetId="3" r:id="rId3"/>
    <sheet name="Emission Factors &amp; Coefficients" sheetId="4" r:id="rId4"/>
    <sheet name="Description of Sources" sheetId="5" r:id="rId5"/>
  </sheets>
  <definedNames/>
  <calcPr fullCalcOnLoad="1"/>
</workbook>
</file>

<file path=xl/sharedStrings.xml><?xml version="1.0" encoding="utf-8"?>
<sst xmlns="http://schemas.openxmlformats.org/spreadsheetml/2006/main" count="2960" uniqueCount="2263">
  <si>
    <t>Preliminary Environmental Scan of British Columbia's Municipalities and First Nations</t>
  </si>
  <si>
    <r>
      <t xml:space="preserve">The Community Energy and Emissions Inventory (CEEI) Reports, developed by the BC Climate Action Secretariat and the BC Ministry of Environment, estimate community-wide energy consumption and GHG emissions from on-road transportation, buildings and solid waste. The method to quantify energy consumption and GHG emissions is detailed in "Technical Methods and Guidance Document for 2007 CEEI Reports" (2010).  The reports also include secondary non-emissions indicators such as private dwelling types, residential density, mode of commute and commute distance. For the purposes of this database, the CEEI reports are categorized  as follows:
RESIDENTIAL LAND USE STATISTICS - Dwellings are broken down into eight structural dwelling types: single detached house, semi-detached house, row house, duplex, apartment </t>
    </r>
    <r>
      <rPr>
        <u val="single"/>
        <sz val="11"/>
        <color indexed="8"/>
        <rFont val="Calibri"/>
        <family val="2"/>
      </rPr>
      <t>&gt;</t>
    </r>
    <r>
      <rPr>
        <sz val="11"/>
        <color indexed="8"/>
        <rFont val="Calibri"/>
        <family val="2"/>
      </rPr>
      <t xml:space="preserve"> stories, apartment &lt;5 stories, other single attached house and movable dwelling. Relative to single detached housing, higher density neighbourhoods are associated with lower energy consumption and shorter driving distances.
RESIDENTIAL DENSITY - Residential density is calculated by dividing the total population by the community's net land area (ha). Net land area excludes areas that are assumed to be undevelopable: Crown land, parks, Indian Reserves, water features, airports, ALR and waste disposal sites.
COMMUTE TO WORK - There are eight modes of commute: vehicle as driver, vehicle as passenger, public transit, walked, bicycle, motorcycle, taxicab and other method. Modal shifts towards alternative transportation such as walking and public transportation reduces GHG emissions. Commute distance is separated into five categories: less than 5km, 5 to 9.9km, 10 to 14.9km, 15 to 14.9 km, 15 to 24.9 km, 25km or more.  High density neighbourhoods near employment centres are associated with shorter commute distances.
GREENSPACE - Includes the total area of national parks, provincial parks, local government parks and Agricultural Land Reserves compared to the total area of other community land uses. 
RESIDENTIAL ENERGY USE - Energy consumption (GJ) and GHG emissions (tCO2e) from residential dwellings are subcategorized into five energy sources: electricity, natural gas, heating oil, propane and wood. 
COMMERCIAL ENERGY USE - Energy consumption (GJ) and GHG emissions (tCO2e) from residential dwellings are subcategorized into three energy sources: electricity, natural gas and propane. 
BUILDING ENERGY USE – Energy consumption (GJ) and GHG emissions (tCO2e) from residential and commercial buildings are aggregated and subcategorized into five energy sources: electricity, natural gas, heating oil, propane and wood.  
PRIVATE VEHICLE ENERGY AND EMISSIONS - Sum of the Energy consumption (GJ) and GHG emissions (tCO2e) from small passenger cars, large passenger cars, light trucks, vans and SUVs. Excludes energy and emissions from commercial vehicles, tractor trailer trucks, motor homes, buses and motorcycles.
TRANSPORTATION FUEL USE – Transportation energy consumption (GJ) and GHG emissions (tCO2e) from on-road transportation is subcategorized into three fuel types: gasoline, diesel and other fuel.  ALL vehicles that are licensed for use on public roads are included (i.e. small passenger cars, large passenger cars, light trucks, vans, SUVs, commercial vehicles, tractor trailer trucks, motor homes, buses and motorcycles). 
TOTAL ENERGY AND EMISSIONS – Energy consumption (GJ) and GHG emissions (tCO2e) from residential  buildings, commercial buildings and transportation are summed. GHG emissions resulting from solid waste disposal are also added to the tCO2e total. These GHG emissions are released with the decomposition of municipal solid waste over time and the combustion of solid waste in incineration facilities. Each local government is attributed with solid waste GHG emissions based on their volume of solid waste irrespective of where the landfill site is located.
PER CAPITA ENERGY AND EMISSIONS – Total energy consumption (GJ) and GHG emissions (tCO2e) are divided by 2009 population estimates to generate per capita figures.
</t>
    </r>
  </si>
  <si>
    <t>JIMMIE, DAVID JOSEPH</t>
  </si>
  <si>
    <t>ST. MARY'S</t>
  </si>
  <si>
    <t>(250) 426-5717</t>
  </si>
  <si>
    <t>CASIMER, CHERYL</t>
  </si>
  <si>
    <t>STELLAT'EN FIRST NATION</t>
  </si>
  <si>
    <t>(250) 699-8747</t>
  </si>
  <si>
    <t>LOUIS, REGINALD</t>
  </si>
  <si>
    <t>STONE</t>
  </si>
  <si>
    <t>(250) 394-4295</t>
  </si>
  <si>
    <t>MYERS, IVOR</t>
  </si>
  <si>
    <t>SUMAS FIRST NATION</t>
  </si>
  <si>
    <t>(604) 852-4040</t>
  </si>
  <si>
    <t>SILVER, DALTON</t>
  </si>
  <si>
    <t>TAHLTAN</t>
  </si>
  <si>
    <t>(250) 235-3151</t>
  </si>
  <si>
    <t>MCLEAN, RICK</t>
  </si>
  <si>
    <t>TAKLA LAKE FIRST NATION</t>
  </si>
  <si>
    <t>(250) 564-9321</t>
  </si>
  <si>
    <t>ABRAHAM, DOLLY</t>
  </si>
  <si>
    <t>T'IT'Q'ET</t>
  </si>
  <si>
    <t>(250) 256-4118</t>
  </si>
  <si>
    <t>TLA-O-QUI-AHT</t>
  </si>
  <si>
    <t>(250) 725-3350</t>
  </si>
  <si>
    <t>FRANK, ELMER</t>
  </si>
  <si>
    <t>TLATLASIKWALA</t>
  </si>
  <si>
    <t>(250) 974-5756</t>
  </si>
  <si>
    <t>TL'AZT'EN NATION</t>
  </si>
  <si>
    <t>(250) 648-3212</t>
  </si>
  <si>
    <t>PIERRE, RALPH</t>
  </si>
  <si>
    <t>TL'ETINQOX-T'IN</t>
  </si>
  <si>
    <t>(250) 394-4212</t>
  </si>
  <si>
    <t>ALPHONSE, JOE</t>
  </si>
  <si>
    <t>TLOWITSIS TRIBE</t>
  </si>
  <si>
    <t>(250) 923-7815</t>
  </si>
  <si>
    <t>SMITH, JOHN</t>
  </si>
  <si>
    <t>TOBACCO PLAINS</t>
  </si>
  <si>
    <t>(250) 887-3461</t>
  </si>
  <si>
    <t>MAHSEELAH, MARY</t>
  </si>
  <si>
    <t>TOOSEY</t>
  </si>
  <si>
    <t>(250) 659-5655 (</t>
  </si>
  <si>
    <t>LACEESE, FRANCIS</t>
  </si>
  <si>
    <t>TOQUAHT</t>
  </si>
  <si>
    <t>(250) 726-4230</t>
  </si>
  <si>
    <t>MACK, BERT</t>
  </si>
  <si>
    <t>TSARTLIP</t>
  </si>
  <si>
    <t>(250) 652-3988</t>
  </si>
  <si>
    <t>MORRIS, IVAN WAYNE</t>
  </si>
  <si>
    <t>TSAWATAINEUK</t>
  </si>
  <si>
    <t>(250) 974-3013</t>
  </si>
  <si>
    <t>WILLIE, JOE</t>
  </si>
  <si>
    <t>TSAWOUT FIRST NATION</t>
  </si>
  <si>
    <t>(250) 652-9101</t>
  </si>
  <si>
    <t>CLAXTON, ALLAN</t>
  </si>
  <si>
    <t>TSAWWASSEN</t>
  </si>
  <si>
    <t>(604) 943-2112</t>
  </si>
  <si>
    <t>BAIRD, KIM</t>
  </si>
  <si>
    <t>TSAY KEH DENE</t>
  </si>
  <si>
    <t>(250) 562-8882</t>
  </si>
  <si>
    <t>IZONY, DENNIS</t>
  </si>
  <si>
    <t>TSESHAHT</t>
  </si>
  <si>
    <t>(250) 724-1225</t>
  </si>
  <si>
    <t>SAM, LES</t>
  </si>
  <si>
    <t>TSEYCUM</t>
  </si>
  <si>
    <t>(250) 656-0858</t>
  </si>
  <si>
    <t>JACKS SR., VERN</t>
  </si>
  <si>
    <t>TS'KW'AYLAXW</t>
  </si>
  <si>
    <t>(250) 256-4204</t>
  </si>
  <si>
    <t>ALECK, CLIFFORD</t>
  </si>
  <si>
    <t>T'SOU-KE FIRST NATION</t>
  </si>
  <si>
    <t>PLANES, GORDON</t>
  </si>
  <si>
    <t>TZEACHTEN</t>
  </si>
  <si>
    <t>(604) 858-3888</t>
  </si>
  <si>
    <t>HALL, JOSEPH</t>
  </si>
  <si>
    <t>UCHUCKLESAHT</t>
  </si>
  <si>
    <t>COOTES, CHARLES</t>
  </si>
  <si>
    <t>UCLUELET FIRST NATION</t>
  </si>
  <si>
    <t>(250) 726-7342</t>
  </si>
  <si>
    <t>MUNDY, VIOLET</t>
  </si>
  <si>
    <t>ULKATCHO</t>
  </si>
  <si>
    <t>(250) 742-3260</t>
  </si>
  <si>
    <t>LOUIE, ALLEN</t>
  </si>
  <si>
    <t>UNION BAR</t>
  </si>
  <si>
    <t>(604) 869-9930</t>
  </si>
  <si>
    <t>ALEX, ANDREW (ANDY)</t>
  </si>
  <si>
    <t>UPPER NICOLA</t>
  </si>
  <si>
    <t>(250) 350-3342</t>
  </si>
  <si>
    <t>MANUEL, TIMOTHY</t>
  </si>
  <si>
    <t>UPPER SIMILKAMEEN</t>
  </si>
  <si>
    <t>(250) 292-8733</t>
  </si>
  <si>
    <t>MITCHELL, CHARLOTTE</t>
  </si>
  <si>
    <t>WEST MOBERLY</t>
  </si>
  <si>
    <t>(250) 788-3663</t>
  </si>
  <si>
    <t>WILLSON, ROLAND</t>
  </si>
  <si>
    <t>WESTBANK FIRST NATION</t>
  </si>
  <si>
    <t>(250) 769-4999</t>
  </si>
  <si>
    <t>LOUIE, ROBERT</t>
  </si>
  <si>
    <t xml:space="preserve">WET'SUWET'EN </t>
  </si>
  <si>
    <t>(250) 698-7307</t>
  </si>
  <si>
    <t>WILLIAM, RUBY</t>
  </si>
  <si>
    <t>WHISPERING PINES/CLINTON</t>
  </si>
  <si>
    <t>(250) 579-5772</t>
  </si>
  <si>
    <t>LEBOURDAIS, MICHAEL</t>
  </si>
  <si>
    <t>WILLIAMS LAKE</t>
  </si>
  <si>
    <t>(250) 296-3507</t>
  </si>
  <si>
    <t>LOUIE, ANN</t>
  </si>
  <si>
    <t>XAXLI'P</t>
  </si>
  <si>
    <t>(250) 256-4800</t>
  </si>
  <si>
    <t>ADOLPH, ARTHUR</t>
  </si>
  <si>
    <t>XENI GWET'IN FIRST</t>
  </si>
  <si>
    <t>(250) 394-7023</t>
  </si>
  <si>
    <t>BAPTISTE, MARILYN</t>
  </si>
  <si>
    <t>YAKWEAKWIOOSE</t>
  </si>
  <si>
    <t>(604) 824-0826</t>
  </si>
  <si>
    <t>MALLOWAY, FRANK</t>
  </si>
  <si>
    <t>YALE FIRST NATION</t>
  </si>
  <si>
    <t>(604) 863-2443</t>
  </si>
  <si>
    <t>HOPE, NORMAN</t>
  </si>
  <si>
    <t>YEKOOCHE</t>
  </si>
  <si>
    <t>(250) 562-0592</t>
  </si>
  <si>
    <t>SCHIELKE, PARTNER</t>
  </si>
  <si>
    <t>PER CAPITA ENERGY AND EMISSIONS</t>
  </si>
  <si>
    <t>transportation (GJ)</t>
  </si>
  <si>
    <t>transportation (tCO2e)</t>
  </si>
  <si>
    <t>SUSTAINABILITY STRATEGIC PROGRESS</t>
  </si>
  <si>
    <t>(250) 489-2791</t>
  </si>
  <si>
    <t>(250) 489-3498</t>
  </si>
  <si>
    <t>(250) 865-4000</t>
  </si>
  <si>
    <t>(250) 865-4001</t>
  </si>
  <si>
    <t>(250) 425-6271</t>
  </si>
  <si>
    <t>(250) 425-7277</t>
  </si>
  <si>
    <t>(250) 423-6817</t>
  </si>
  <si>
    <t>(250) 423-3034</t>
  </si>
  <si>
    <t>(250) 426-4211</t>
  </si>
  <si>
    <t>(250) 426-4026</t>
  </si>
  <si>
    <t>(250) 427-5311</t>
  </si>
  <si>
    <t>(250) 427-5252</t>
  </si>
  <si>
    <t>(250) 342-9281</t>
  </si>
  <si>
    <t>(250) 342-2934</t>
  </si>
  <si>
    <t>(250) 347-6455</t>
  </si>
  <si>
    <t>(250) 347-9068</t>
  </si>
  <si>
    <t>(250) 349-5462</t>
  </si>
  <si>
    <t>(250) 349-5460</t>
  </si>
  <si>
    <t>(250) 352-6665</t>
  </si>
  <si>
    <t>(250) 352-9300</t>
  </si>
  <si>
    <t>(250) 428-2214</t>
  </si>
  <si>
    <t>(250) 428-9164</t>
  </si>
  <si>
    <t>(250) 357-9433</t>
  </si>
  <si>
    <t>(250) 357-9633</t>
  </si>
  <si>
    <t>(250) 754-4251</t>
  </si>
  <si>
    <t>(250) 755-4440</t>
  </si>
  <si>
    <t>(250) 355-2277</t>
  </si>
  <si>
    <t>(250) 355-2666</t>
  </si>
  <si>
    <t>(250) 353-2311</t>
  </si>
  <si>
    <t>(250) 353-7767</t>
  </si>
  <si>
    <t>(250) 358-2472</t>
  </si>
  <si>
    <t>(250) 358-2321</t>
  </si>
  <si>
    <t>(250) 352-5511</t>
  </si>
  <si>
    <t>(250) 352-2131</t>
  </si>
  <si>
    <t>(250) 365-7227</t>
  </si>
  <si>
    <t>(250) 365-4810</t>
  </si>
  <si>
    <t>(250) 956-3161</t>
  </si>
  <si>
    <t>(250) 956-3232</t>
  </si>
  <si>
    <t>(250) 368-9148</t>
  </si>
  <si>
    <t>(250) 368-3990</t>
  </si>
  <si>
    <t>(250) 367-7551</t>
  </si>
  <si>
    <t>(250) 367-9267</t>
  </si>
  <si>
    <t>(250) 364-1262</t>
  </si>
  <si>
    <t>(250) 364-0830</t>
  </si>
  <si>
    <t>(250) 368-9354</t>
  </si>
  <si>
    <t>(250) 362-7396</t>
  </si>
  <si>
    <t>(250) 362-5451</t>
  </si>
  <si>
    <t>(250) 442-8266</t>
  </si>
  <si>
    <t>(250) 442-8000</t>
  </si>
  <si>
    <t>(250) 449-2222</t>
  </si>
  <si>
    <t>(250) 445-6644</t>
  </si>
  <si>
    <t>(250) 445-6441</t>
  </si>
  <si>
    <t>(250) 492-0237</t>
  </si>
  <si>
    <t>(250) 492-0063</t>
  </si>
  <si>
    <t>(250) 495-6515</t>
  </si>
  <si>
    <t>(250) 495-2400</t>
  </si>
  <si>
    <t>(250) 499-2711</t>
  </si>
  <si>
    <t>(250) 499-5477</t>
  </si>
  <si>
    <t>(250) 485-6200</t>
  </si>
  <si>
    <t>(250) 498-4466</t>
  </si>
  <si>
    <t>(250) 295-3135</t>
  </si>
  <si>
    <t>(250) 295-3477</t>
  </si>
  <si>
    <t>(250) 494-6451</t>
  </si>
  <si>
    <t>(250) 494-1415</t>
  </si>
  <si>
    <t>(250) 490-2400</t>
  </si>
  <si>
    <t>(250) 490-2402</t>
  </si>
  <si>
    <t>(250) 449-2258</t>
  </si>
  <si>
    <t>(250) 842-6571</t>
  </si>
  <si>
    <t>(250) 842-6077</t>
  </si>
  <si>
    <t>(250) 360-3000</t>
  </si>
  <si>
    <t>(250) 360-3130</t>
  </si>
  <si>
    <t>(250) 550-3700</t>
  </si>
  <si>
    <t>(250) 550-3701</t>
  </si>
  <si>
    <t>(250) 656-1184</t>
  </si>
  <si>
    <t>(250) 655-4508</t>
  </si>
  <si>
    <t>(250) 652-4444</t>
  </si>
  <si>
    <t>(250) 652-0135</t>
  </si>
  <si>
    <t>(250) 475-1775</t>
  </si>
  <si>
    <t>(250) 475-5440</t>
  </si>
  <si>
    <t>(250) 598-3311</t>
  </si>
  <si>
    <t>(250) 598-9108</t>
  </si>
  <si>
    <t>(250) 361-0317</t>
  </si>
  <si>
    <t>(250) 414-7100</t>
  </si>
  <si>
    <t>(250) 414-7111</t>
  </si>
  <si>
    <t>(250) 478-5541</t>
  </si>
  <si>
    <t>(250) 478-7516</t>
  </si>
  <si>
    <t>(250) 474-3167</t>
  </si>
  <si>
    <t>(250) 474-6298</t>
  </si>
  <si>
    <t>(250) 478-7882</t>
  </si>
  <si>
    <t>(250) 391-3437</t>
  </si>
  <si>
    <t>(250) 727-9551</t>
  </si>
  <si>
    <t>(250) 479-6800</t>
  </si>
  <si>
    <t>(250) 474-1773</t>
  </si>
  <si>
    <t>(250) 474-3677</t>
  </si>
  <si>
    <t>(250) 642-1634</t>
  </si>
  <si>
    <t>(250) 642-0541</t>
  </si>
  <si>
    <t>(250) 746-2500</t>
  </si>
  <si>
    <t>(250) 746-2513</t>
  </si>
  <si>
    <t>(250) 746-6126</t>
  </si>
  <si>
    <t>(250) 746-6129</t>
  </si>
  <si>
    <t>(250) 749-6681</t>
  </si>
  <si>
    <t>(250) 749-3900</t>
  </si>
  <si>
    <t>(250) 245-6400</t>
  </si>
  <si>
    <t>(250) 245-6411</t>
  </si>
  <si>
    <t>(250) 265-3689</t>
  </si>
  <si>
    <t>(250) 265-3788</t>
  </si>
  <si>
    <t>(250) 390-4111</t>
  </si>
  <si>
    <t>(250) 390-4163</t>
  </si>
  <si>
    <t>(250) 390-4006</t>
  </si>
  <si>
    <t>(250) 390-5188</t>
  </si>
  <si>
    <t>(250) 248-6144</t>
  </si>
  <si>
    <t>(250) 248-6650</t>
  </si>
  <si>
    <t>(250) 752-6921</t>
  </si>
  <si>
    <t>(250) 752-1243</t>
  </si>
  <si>
    <t>(250) 720-2700</t>
  </si>
  <si>
    <t>(250) 723-1327</t>
  </si>
  <si>
    <t>(250) 723-2146</t>
  </si>
  <si>
    <t>(250) 723-1003</t>
  </si>
  <si>
    <t>(250) 726-7744</t>
  </si>
  <si>
    <t>(250) 726-7335</t>
  </si>
  <si>
    <t>(250) 725-3229</t>
  </si>
  <si>
    <t>(250) 725-3775</t>
  </si>
  <si>
    <t>(250) 339-2202</t>
  </si>
  <si>
    <t>(250) 339-7110</t>
  </si>
  <si>
    <t>(250) 339-1118</t>
  </si>
  <si>
    <t>(250) 334-4441</t>
  </si>
  <si>
    <t>(250) 334-4241</t>
  </si>
  <si>
    <t>(250) 336-2291</t>
  </si>
  <si>
    <t>(250) 336-2321</t>
  </si>
  <si>
    <t>(250) 283-2202</t>
  </si>
  <si>
    <t>(250) 283-7500</t>
  </si>
  <si>
    <t>(250) 761-4331</t>
  </si>
  <si>
    <t>(250) 934-6344</t>
  </si>
  <si>
    <t>(250) 934-6622</t>
  </si>
  <si>
    <t>(250) 286-5700</t>
  </si>
  <si>
    <t>(250) 286-5760</t>
  </si>
  <si>
    <t>(250) 282-5512</t>
  </si>
  <si>
    <t>(250) 282-5511</t>
  </si>
  <si>
    <t>(250) 334-6000</t>
  </si>
  <si>
    <t>(250) 334-4358</t>
  </si>
  <si>
    <t>(250) 830-6700</t>
  </si>
  <si>
    <t>(250) 830-6710</t>
  </si>
  <si>
    <t>(250) 256-4289</t>
  </si>
  <si>
    <t>(250) 256-4288</t>
  </si>
  <si>
    <t>(250) 377-8673</t>
  </si>
  <si>
    <t>(250) 372-5048</t>
  </si>
  <si>
    <t>(250) 378-4224</t>
  </si>
  <si>
    <t>(250) 378-2600</t>
  </si>
  <si>
    <t>(250) 455-2355</t>
  </si>
  <si>
    <t>(250) 455-2142</t>
  </si>
  <si>
    <t>(250) 453-9161</t>
  </si>
  <si>
    <t>(250) 453-9664</t>
  </si>
  <si>
    <t>(250) 457-6237</t>
  </si>
  <si>
    <t>(250) 457-9192</t>
  </si>
  <si>
    <t>(250) 459-2261</t>
  </si>
  <si>
    <t>(250) 459-2227</t>
  </si>
  <si>
    <t>(250) 523-6225</t>
  </si>
  <si>
    <t>(250) 523-6678</t>
  </si>
  <si>
    <t>(250) 828-3311</t>
  </si>
  <si>
    <t>(250) 828-3578</t>
  </si>
  <si>
    <t>(250) 679-3238</t>
  </si>
  <si>
    <t>(250) 679-3070</t>
  </si>
  <si>
    <t>(250) 674-2257</t>
  </si>
  <si>
    <t>(250) 674-2173</t>
  </si>
  <si>
    <t>(250) 672-9751</t>
  </si>
  <si>
    <t>(250) 672-9708</t>
  </si>
  <si>
    <t>(250) 763-4918</t>
  </si>
  <si>
    <t>(250) 763-0606</t>
  </si>
  <si>
    <t>(250) 469-8500</t>
  </si>
  <si>
    <t>(250) 862-3399</t>
  </si>
  <si>
    <t>(250) 766-5650</t>
  </si>
  <si>
    <t>(250) 766-0116</t>
  </si>
  <si>
    <t>(250) 767-2647</t>
  </si>
  <si>
    <t>(250) 767-3433</t>
  </si>
  <si>
    <t>(250) 746-3100</t>
  </si>
  <si>
    <t>(250) 746-3133</t>
  </si>
  <si>
    <t>(250) 547-2171</t>
  </si>
  <si>
    <t>(250) 547-6894</t>
  </si>
  <si>
    <t>(250) 545-5304</t>
  </si>
  <si>
    <t>(250) 545-4733</t>
  </si>
  <si>
    <t>(250) 545-7876</t>
  </si>
  <si>
    <t>(250) 546-3013</t>
  </si>
  <si>
    <t>(250) 546-8878</t>
  </si>
  <si>
    <t>(250) 546-3023</t>
  </si>
  <si>
    <t>(250) 546-3710</t>
  </si>
  <si>
    <t>(250) 838-7230</t>
  </si>
  <si>
    <t>(250) 838-6007</t>
  </si>
  <si>
    <t>(250) 832-8194</t>
  </si>
  <si>
    <t>(250) 832-3375</t>
  </si>
  <si>
    <t>(250) 344-2271</t>
  </si>
  <si>
    <t>(250) 344-6577</t>
  </si>
  <si>
    <t>(250) 837-2911</t>
  </si>
  <si>
    <t>(250) 837-4930</t>
  </si>
  <si>
    <t>(250) 803-4000</t>
  </si>
  <si>
    <t>(250) 803-4041</t>
  </si>
  <si>
    <t>(250) 836-2477</t>
  </si>
  <si>
    <t>(250) 836-4314</t>
  </si>
  <si>
    <t>(250) 392-3351</t>
  </si>
  <si>
    <t>(250) 392-2812</t>
  </si>
  <si>
    <t>(250) 395-2434</t>
  </si>
  <si>
    <t>(250) 395-3625</t>
  </si>
  <si>
    <t>(250) 392-4408</t>
  </si>
  <si>
    <t>(250) 992-2111</t>
  </si>
  <si>
    <t>(250) 992-2206</t>
  </si>
  <si>
    <t>(250) 994-3331</t>
  </si>
  <si>
    <t>(250) 974-5213</t>
  </si>
  <si>
    <t>(250) 974-5470</t>
  </si>
  <si>
    <t>(250) 956-3111</t>
  </si>
  <si>
    <t>(250) 956-4300</t>
  </si>
  <si>
    <t>(250) 284-3391</t>
  </si>
  <si>
    <t>(250) 284-3416</t>
  </si>
  <si>
    <t>(250) 949-6665</t>
  </si>
  <si>
    <t>(250) 949-7433</t>
  </si>
  <si>
    <t>(250) 799-5291</t>
  </si>
  <si>
    <t>(250) 799-5750</t>
  </si>
  <si>
    <t>(250) 624-2002</t>
  </si>
  <si>
    <t>(250) 627-8493</t>
  </si>
  <si>
    <t>(250) 628-3667</t>
  </si>
  <si>
    <t>(250) 628-9225</t>
  </si>
  <si>
    <t>(250) 627-0934</t>
  </si>
  <si>
    <t>(250) 627-0999</t>
  </si>
  <si>
    <t>(250) 626-3995</t>
  </si>
  <si>
    <t>(250) 626-3968</t>
  </si>
  <si>
    <t>(250) 559-4742</t>
  </si>
  <si>
    <t>(250) 557-4295</t>
  </si>
  <si>
    <t>(250) 557-4568</t>
  </si>
  <si>
    <t>(250) 615-6100</t>
  </si>
  <si>
    <t>(250) 635-9222</t>
  </si>
  <si>
    <t>(250) 632-8900</t>
  </si>
  <si>
    <t>(250) 632-4995</t>
  </si>
  <si>
    <t>(250) 635-6311</t>
  </si>
  <si>
    <t>(250) 638-4777</t>
  </si>
  <si>
    <t>(250) 842-5991</t>
  </si>
  <si>
    <t>(250) 842-5152</t>
  </si>
  <si>
    <t>(250) 358-2316</t>
  </si>
  <si>
    <t>(250) 358-7251</t>
  </si>
  <si>
    <t>(250) 636-2251</t>
  </si>
  <si>
    <t>(250) 636-2417</t>
  </si>
  <si>
    <t>(250) 692-3195</t>
  </si>
  <si>
    <t>(250) 692-3305</t>
  </si>
  <si>
    <t>(250) 567-9169</t>
  </si>
  <si>
    <t>(250) 699-6257</t>
  </si>
  <si>
    <t>(250) 699-6469</t>
  </si>
  <si>
    <t>(250) 996-8233</t>
  </si>
  <si>
    <t>(250) 996-2248</t>
  </si>
  <si>
    <t>(250) 692-7587</t>
  </si>
  <si>
    <t>(250) 692-3059</t>
  </si>
  <si>
    <t>(250) 697-2248</t>
  </si>
  <si>
    <t>(250) 697-2306</t>
  </si>
  <si>
    <t>(250) 845-2238</t>
  </si>
  <si>
    <t>(250) 845-3429</t>
  </si>
  <si>
    <t>(250) 846-5212</t>
  </si>
  <si>
    <t>(250) 846-9572</t>
  </si>
  <si>
    <t>(250) 847-1600</t>
  </si>
  <si>
    <t>(250) 847-1601</t>
  </si>
  <si>
    <t>(250) 960-4400</t>
  </si>
  <si>
    <t>(250) 563-7520</t>
  </si>
  <si>
    <t>(250) 566-4249</t>
  </si>
  <si>
    <t>(250) 569-2229</t>
  </si>
  <si>
    <t>(250) 569-3276</t>
  </si>
  <si>
    <t>(250) 561-7600</t>
  </si>
  <si>
    <t>(250) 561-0183</t>
  </si>
  <si>
    <t>(250) 997-3221</t>
  </si>
  <si>
    <t>(250) 997-5186</t>
  </si>
  <si>
    <t>(250) 784-3200</t>
  </si>
  <si>
    <t>(250) 784-3201</t>
  </si>
  <si>
    <t>(250) 242-4242</t>
  </si>
  <si>
    <t>(250) 242-3993</t>
  </si>
  <si>
    <t>(250) 786-5794</t>
  </si>
  <si>
    <t>(250) 786-5257</t>
  </si>
  <si>
    <t>(250) 401-4100</t>
  </si>
  <si>
    <t>(250) 401-4101</t>
  </si>
  <si>
    <t>(250) 784-3600</t>
  </si>
  <si>
    <t>(250) 782-3203</t>
  </si>
  <si>
    <t>(250) 783-9901</t>
  </si>
  <si>
    <t>(250) 783-5741</t>
  </si>
  <si>
    <t>(250) 789-3392</t>
  </si>
  <si>
    <t>(250) 789-3543</t>
  </si>
  <si>
    <t>(250) 787-8150</t>
  </si>
  <si>
    <t>(250) 787-8181</t>
  </si>
  <si>
    <t>(250) 774-2541</t>
  </si>
  <si>
    <t>(250) 774-6794</t>
  </si>
  <si>
    <t>(604) 820-3700</t>
  </si>
  <si>
    <t>(604) 826-1363</t>
  </si>
  <si>
    <t>(604) 432-6200</t>
  </si>
  <si>
    <t>(604) 436-6901</t>
  </si>
  <si>
    <t>(604) 702-5000</t>
  </si>
  <si>
    <t>(604) 792-9684</t>
  </si>
  <si>
    <t>(604) 869-5671</t>
  </si>
  <si>
    <t>(604) 869-2275</t>
  </si>
  <si>
    <t>(604) 792-9311</t>
  </si>
  <si>
    <t>(604) 795-8443</t>
  </si>
  <si>
    <t>(604) 796-2171</t>
  </si>
  <si>
    <t>(604) 796-2192</t>
  </si>
  <si>
    <t>(604) 796-2235</t>
  </si>
  <si>
    <t>(604) 796-9854</t>
  </si>
  <si>
    <t>(604) 853-2281</t>
  </si>
  <si>
    <t>(604) 853-1934</t>
  </si>
  <si>
    <t>(604) 514-2800</t>
  </si>
  <si>
    <t>(604) 530-4371</t>
  </si>
  <si>
    <t>(604) 534-3211</t>
  </si>
  <si>
    <t>(604) 533-6052</t>
  </si>
  <si>
    <t>(604) 591-4011</t>
  </si>
  <si>
    <t>(604) 591-8731</t>
  </si>
  <si>
    <t>(604) 541-9348</t>
  </si>
  <si>
    <t>(604) 946-4141</t>
  </si>
  <si>
    <t>(604) 946-3390</t>
  </si>
  <si>
    <t>(604) 276-4000</t>
  </si>
  <si>
    <t>(604) 278-5139</t>
  </si>
  <si>
    <t>(604) 873-7419</t>
  </si>
  <si>
    <t>(604) 873-7011</t>
  </si>
  <si>
    <t>(604) 294-7944</t>
  </si>
  <si>
    <t>(604) 294-7537</t>
  </si>
  <si>
    <t>(604) 927-3000</t>
  </si>
  <si>
    <t>(604) 927-3015</t>
  </si>
  <si>
    <t>(604) 937-4100</t>
  </si>
  <si>
    <t>(604) 939-5034</t>
  </si>
  <si>
    <t>(604) 469-9877</t>
  </si>
  <si>
    <t>(604) 469-0537</t>
  </si>
  <si>
    <t>(604) 925-0977</t>
  </si>
  <si>
    <t>(604) 927-5411</t>
  </si>
  <si>
    <t>(604) 927-5360</t>
  </si>
  <si>
    <t>(604) 469-4500</t>
  </si>
  <si>
    <t>(604) 469-4550</t>
  </si>
  <si>
    <t>(604) 990-2311</t>
  </si>
  <si>
    <t>(604) 990-2403</t>
  </si>
  <si>
    <t>(604) 925-7006</t>
  </si>
  <si>
    <t>(604) 947-4255</t>
  </si>
  <si>
    <t>(604) 947-0193</t>
  </si>
  <si>
    <t>(604) 921-9333</t>
  </si>
  <si>
    <t>(604) 921-6643</t>
  </si>
  <si>
    <t>(604) 465-5454</t>
  </si>
  <si>
    <t>(604) 465-2404</t>
  </si>
  <si>
    <t>(604) 465-2432</t>
  </si>
  <si>
    <t>(604) 463-5221</t>
  </si>
  <si>
    <t>(604) 467-7329</t>
  </si>
  <si>
    <t>(604) 521-3711</t>
  </si>
  <si>
    <t>(604) 521-3895</t>
  </si>
  <si>
    <t>(604) 483-3231</t>
  </si>
  <si>
    <t>(604) 483-2229</t>
  </si>
  <si>
    <t>(604) 485-6291</t>
  </si>
  <si>
    <t>(604) 485-2913</t>
  </si>
  <si>
    <t>(604) 885-6800</t>
  </si>
  <si>
    <t>(604) 885-7909</t>
  </si>
  <si>
    <t>(604) 886-2274</t>
  </si>
  <si>
    <t>(604) 886-9735</t>
  </si>
  <si>
    <t>(604) 885-3490</t>
  </si>
  <si>
    <t>(604) 885-1986</t>
  </si>
  <si>
    <t>(604) 885-7591</t>
  </si>
  <si>
    <t>(604) 894-6371</t>
  </si>
  <si>
    <t>(604) 894-6526</t>
  </si>
  <si>
    <t>(604) 892-5217</t>
  </si>
  <si>
    <t>(604) 892-1083</t>
  </si>
  <si>
    <t>(604) 894-6135</t>
  </si>
  <si>
    <t>(604) 894-6136</t>
  </si>
  <si>
    <t>(604) 935-8109</t>
  </si>
  <si>
    <t>(604) 935-8164</t>
  </si>
  <si>
    <t xml:space="preserve">AKISQ'NUK FIRST NATION </t>
  </si>
  <si>
    <t>FREDERICK, NELSON</t>
  </si>
  <si>
    <t>2006-2009 annual change (%)</t>
  </si>
  <si>
    <t>Variable</t>
  </si>
  <si>
    <t>Units</t>
  </si>
  <si>
    <t>Propane</t>
  </si>
  <si>
    <t>BC Stats</t>
  </si>
  <si>
    <t>ECONOMIC AND SOCIAL STATISTICS (2006)</t>
  </si>
  <si>
    <t>2006 Census - Statistics Canada</t>
  </si>
  <si>
    <t>2007 Community Energy and Emissions Inventory (CEEI) Reports - Ministry of Environment</t>
  </si>
  <si>
    <t xml:space="preserve">Partners for Climate Protection - Federation of Canadian Municipalities </t>
  </si>
  <si>
    <t>TOTAL ENERGY AND EMISSIONS</t>
  </si>
  <si>
    <t>Fuel Type</t>
  </si>
  <si>
    <t>Emissions Coefficient</t>
  </si>
  <si>
    <t>Emissions Factor</t>
  </si>
  <si>
    <t>CO2</t>
  </si>
  <si>
    <t>CH4</t>
  </si>
  <si>
    <t>N2O</t>
  </si>
  <si>
    <t>CO2e</t>
  </si>
  <si>
    <t>Electricity</t>
  </si>
  <si>
    <t>Natural Gas</t>
  </si>
  <si>
    <t>Heating Oil</t>
  </si>
  <si>
    <t>Wood</t>
  </si>
  <si>
    <t>kg/GJ</t>
  </si>
  <si>
    <t>tonnes/GWh</t>
  </si>
  <si>
    <t xml:space="preserve">     BC Hydro</t>
  </si>
  <si>
    <t xml:space="preserve">     Fortis BC</t>
  </si>
  <si>
    <t xml:space="preserve">     Nelson Hydro</t>
  </si>
  <si>
    <t>SOURCE EMISSION FACTORS - BUILDINGS SECTOR*</t>
  </si>
  <si>
    <t>EMISSION COEFFICIENTS - TRANSPORTATION*</t>
  </si>
  <si>
    <t>Gasoline</t>
  </si>
  <si>
    <t>Diesel Fuel</t>
  </si>
  <si>
    <t xml:space="preserve">Other Fuel </t>
  </si>
  <si>
    <t>Global Warming Potential</t>
  </si>
  <si>
    <t>*Based on Table 5 in the Technical Methods and Guidance Document for 2007 CEEI Reports (pg. 21)</t>
  </si>
  <si>
    <t>*Based on Table 9 in the Technical Methods and Guidance Document for 2007 CEEI Reports (pg. 26)</t>
  </si>
  <si>
    <t>kg/L</t>
  </si>
  <si>
    <t>**assigned according to emissions technology of the vehicle</t>
  </si>
  <si>
    <t>CH4**</t>
  </si>
  <si>
    <t>N2O**</t>
  </si>
  <si>
    <t>Band office Addresses (2010) - Indian and Northern Affairs Canada</t>
  </si>
  <si>
    <t>Registered Indian Population by Sex and Residence (2009) - Indian and Northern Affairs Canada</t>
  </si>
  <si>
    <t>GHG Targets Survey Results - BC Ministry of Community and Rural Development</t>
  </si>
  <si>
    <t>DESCRIPTION OF SOURCES</t>
  </si>
  <si>
    <t>TAB 1 - BC Local Governments</t>
  </si>
  <si>
    <t>POPULATION STATISTICS AND PROJECTIONS – BC Stats estimates local government populations in 2006 and 2009. For regional districts, population estimates are projected into the future (2006-2036) using a cohort-survival method.</t>
  </si>
  <si>
    <t>CONTACT INFORMATION – Civic Info BC provides contact information for local government senior officials and staff.</t>
  </si>
  <si>
    <t>TAB 2 - First Nations</t>
  </si>
  <si>
    <t>PHONE NUMBER / CHIEF – Indian and Northern Affairs Canada maintains a spreadsheet with First Nation addresses, phone numbers and chiefs.</t>
  </si>
  <si>
    <t xml:space="preserve">SUSTAINABILITY STRATEGIC PROGRESS – Two publicly available sources are used to scan local government strategic progress to reduce GHG emissions:
-Partners for Climate Protection (PCP): PCP is a network of local governments that have committed to reducing GHG emissions. It is a partnership between the Federation of Canadian Municipalities and Local Governments for Sustainability. The PCP commitment involves five community and corporate milestones for local governments to follow: 1. Create a GHG emissions inventory and forecast; 2. Set an emissions reduction target; 3. Develop a local action plan; 4. Implement  the local action plan or a set of activities; 5. Monitor progress and report results. The database identifies which local governments are members of PCP and what community and corporate milestone they are currently on.
-GHG Targets Survey Results (2010): This survey was undertaken by the Ministry of Community and Rural Development in April and May 2010 to identify the local governments that have included GHG emissions reduction targets, policies and actions in their Official Community Plan or Regional Growth Strategy. The database distinguishes between local governments with customized emissions reduction targets versus those that have adopted the provincial target (33% GHG emissions reduction below 2007 levels by 2020 and an 80% reduction by 2050).
</t>
  </si>
  <si>
    <t xml:space="preserve">POPULATION (2009) - Indian and Northern Affairs Canada released a document entitled "Registered Indian Population by Sex and Residence" (2009) </t>
  </si>
  <si>
    <r>
      <t xml:space="preserve">adopted GHG emissions reduction targets (Y/N)
</t>
    </r>
    <r>
      <rPr>
        <sz val="11"/>
        <color indexed="8"/>
        <rFont val="Calibri"/>
        <family val="2"/>
      </rPr>
      <t>Y* - Provincial target of 33% reduction below 2007 
levels by 2020 adopted or being considered</t>
    </r>
  </si>
  <si>
    <t>solid waste (tCO2e)</t>
  </si>
  <si>
    <t>solid waste (tCO2e)/cap</t>
  </si>
  <si>
    <t>Civic Info BC</t>
  </si>
  <si>
    <t>POPULATION ESTIMATES AND PROJECTIONS</t>
  </si>
  <si>
    <t>average dwelling value ($)</t>
  </si>
  <si>
    <t xml:space="preserve">persons paying over 30% of total income on shelter (%) </t>
  </si>
  <si>
    <t>average rent ($)</t>
  </si>
  <si>
    <t>average income ($)</t>
  </si>
  <si>
    <t>name</t>
  </si>
  <si>
    <t>type</t>
  </si>
  <si>
    <t>general phone number</t>
  </si>
  <si>
    <t>general fax</t>
  </si>
  <si>
    <t>email</t>
  </si>
  <si>
    <t>planning / sustainability staff</t>
  </si>
  <si>
    <t>phone number</t>
  </si>
  <si>
    <t>member of Partners for Climate Protection (Y/N)</t>
  </si>
  <si>
    <t>Partners for Climate Protection corporate milestone (0-5)</t>
  </si>
  <si>
    <t>Partners for Climate Protection community milestone (0-5)</t>
  </si>
  <si>
    <t>UNEMPLOYEMENT RATE (2006) – Statistics Canada provides First Nations statistics from the 2006 Census of Population. Unemployment rate statistics are provided for a limited number of First Nations.</t>
  </si>
  <si>
    <t>single detached house (%)</t>
  </si>
  <si>
    <t>semi-detached house (%)</t>
  </si>
  <si>
    <t>row house (%)</t>
  </si>
  <si>
    <t>duplex (%)</t>
  </si>
  <si>
    <t>movable dwelling (%)</t>
  </si>
  <si>
    <t>other signle attached house (%)</t>
  </si>
  <si>
    <t xml:space="preserve">apartments &lt; 5 stories (%) </t>
  </si>
  <si>
    <r>
      <t xml:space="preserve">apartments </t>
    </r>
    <r>
      <rPr>
        <b/>
        <u val="single"/>
        <sz val="11"/>
        <color indexed="8"/>
        <rFont val="Calibri"/>
        <family val="2"/>
      </rPr>
      <t>&gt;</t>
    </r>
    <r>
      <rPr>
        <b/>
        <sz val="11"/>
        <color indexed="8"/>
        <rFont val="Calibri"/>
        <family val="2"/>
      </rPr>
      <t xml:space="preserve"> 5 stories (%)</t>
    </r>
  </si>
  <si>
    <t>car, truck, van as driver (%)</t>
  </si>
  <si>
    <t>car, truck, van as passenger (%)</t>
  </si>
  <si>
    <t>public transit (%)</t>
  </si>
  <si>
    <t>walked (%)</t>
  </si>
  <si>
    <t>biclycle (%)</t>
  </si>
  <si>
    <t>motorcycle (%)</t>
  </si>
  <si>
    <t>taxicab (%)</t>
  </si>
  <si>
    <t>other method (%)</t>
  </si>
  <si>
    <t xml:space="preserve">net land area (ha) </t>
  </si>
  <si>
    <t>residential density (people per net ha)</t>
  </si>
  <si>
    <t>total land area</t>
  </si>
  <si>
    <t>commute distance &lt; 5km (%)</t>
  </si>
  <si>
    <t>commute distance &gt; 5km &lt; 10km (%)</t>
  </si>
  <si>
    <t>commute distance &gt; 10km &lt; 15km (%)</t>
  </si>
  <si>
    <t>commute distance &gt; 15km &lt; 25 km (%)</t>
  </si>
  <si>
    <t>commute distance &gt; 25km (%)</t>
  </si>
  <si>
    <t>national parks (ha)</t>
  </si>
  <si>
    <t>provincial parks (ha)</t>
  </si>
  <si>
    <t>locals parks  (ha)</t>
  </si>
  <si>
    <t>agricultural land reserve (ha)</t>
  </si>
  <si>
    <t>other land use (ha)</t>
  </si>
  <si>
    <t>total land use (ha)</t>
  </si>
  <si>
    <t>total parks and protected areas (ha)</t>
  </si>
  <si>
    <t xml:space="preserve">residential buildings
(GJ) </t>
  </si>
  <si>
    <t xml:space="preserve">residential buildings
(tCo2e)) </t>
  </si>
  <si>
    <t xml:space="preserve">commercial buildings
(GJ) </t>
  </si>
  <si>
    <t>buildings total (GJ)</t>
  </si>
  <si>
    <t>buildings total (tCO2e)</t>
  </si>
  <si>
    <t>TOTAL BUILDING ENERGY USE</t>
  </si>
  <si>
    <t>604-990-2311</t>
  </si>
  <si>
    <t>604-990-2403</t>
  </si>
  <si>
    <t>250-656-0781</t>
  </si>
  <si>
    <t>250-656-3155</t>
  </si>
  <si>
    <t>residential buildings (GJ)/cap</t>
  </si>
  <si>
    <t>commercial buildings (GJ)/cap</t>
  </si>
  <si>
    <t>commercial buildings (tCO2e)/cap</t>
  </si>
  <si>
    <t>total buildings (GJ)/cap</t>
  </si>
  <si>
    <t>total buildings (tCO2e)/cap</t>
  </si>
  <si>
    <t>total transportation (GJ)/cap</t>
  </si>
  <si>
    <t>total transportation (tCO2e)/cap</t>
  </si>
  <si>
    <t>residential buildings (tCO2e)/cap</t>
  </si>
  <si>
    <t xml:space="preserve">private vehicles (GJ)/cap </t>
  </si>
  <si>
    <t>private vehciles (tCO2e)/cap</t>
  </si>
  <si>
    <t>private vehicles (passenger car, light trucks, vans, SUVs) (GJ)</t>
  </si>
  <si>
    <t>private vehicles (passenger car, light trucks, vans, SUVs) (tCO2e)</t>
  </si>
  <si>
    <t>total community energy use (GJ)/cap</t>
  </si>
  <si>
    <t>total  community emissions (tCO2e)/cap</t>
  </si>
  <si>
    <t xml:space="preserve">commercial buildings
(tCo2e) </t>
  </si>
  <si>
    <t>total community energy use (GJ)</t>
  </si>
  <si>
    <t>total community emissions (tCO2e)</t>
  </si>
  <si>
    <t>GREENSPACE (2007)</t>
  </si>
  <si>
    <t>RESIDENTIAL BUILDING ENERGY USE (2007)</t>
  </si>
  <si>
    <t>COMMERCIAL BUILDING ENERGY USE (2007)</t>
  </si>
  <si>
    <t>ECONOMIC AND SOCIAL STATISTICS – Statistics Canada provides community profiles in the 2006 Census of Population. The economic and social statistics were selected from a longer list of community-level information.</t>
  </si>
  <si>
    <t>COMMUTE TO WORK (2006)</t>
  </si>
  <si>
    <t>HOUSING TYPE (2006)</t>
  </si>
  <si>
    <t>RESIDENTIAL DENSITY</t>
  </si>
  <si>
    <t>TOTAL TRANSPORTATION ENERGY AND EMISSIONS BY FUEL USE</t>
  </si>
  <si>
    <t>PRIVATE VEHICLE ENERGY AND EMISSIONS</t>
  </si>
  <si>
    <t>East Kootenay</t>
  </si>
  <si>
    <t>Elkford</t>
  </si>
  <si>
    <t>Sparwood</t>
  </si>
  <si>
    <t>Fernie</t>
  </si>
  <si>
    <t>Cranbrook</t>
  </si>
  <si>
    <t>Kimberley</t>
  </si>
  <si>
    <t>Invermere</t>
  </si>
  <si>
    <t>Radium Hot Springs</t>
  </si>
  <si>
    <t>Canal Flats</t>
  </si>
  <si>
    <t>Central Kootenay</t>
  </si>
  <si>
    <t>Creston</t>
  </si>
  <si>
    <t>Salmo</t>
  </si>
  <si>
    <t>Nelson</t>
  </si>
  <si>
    <t>Slocan</t>
  </si>
  <si>
    <t>Kaslo</t>
  </si>
  <si>
    <t>Silverton</t>
  </si>
  <si>
    <t>New Denver</t>
  </si>
  <si>
    <t>Castlegar</t>
  </si>
  <si>
    <t>Nakusp</t>
  </si>
  <si>
    <t>Kootenay-Boundary</t>
  </si>
  <si>
    <t>Fruitvale</t>
  </si>
  <si>
    <t>Montrose</t>
  </si>
  <si>
    <t>Trail</t>
  </si>
  <si>
    <t>Warfield</t>
  </si>
  <si>
    <t>Rossland</t>
  </si>
  <si>
    <t>Grand Forks</t>
  </si>
  <si>
    <t>Midway</t>
  </si>
  <si>
    <t>Greenwood</t>
  </si>
  <si>
    <t>Okanagan-Similkameen</t>
  </si>
  <si>
    <t>Osoyoos</t>
  </si>
  <si>
    <t>Keremeos</t>
  </si>
  <si>
    <t>Oliver</t>
  </si>
  <si>
    <t>Princeton</t>
  </si>
  <si>
    <t>Summerland</t>
  </si>
  <si>
    <t>Penticton</t>
  </si>
  <si>
    <t>Fraser Valley</t>
  </si>
  <si>
    <t>Hope</t>
  </si>
  <si>
    <t>Chilliwack</t>
  </si>
  <si>
    <t>Harrison Hot Springs</t>
  </si>
  <si>
    <t>Kent</t>
  </si>
  <si>
    <t>Abbotsford</t>
  </si>
  <si>
    <t>Mission</t>
  </si>
  <si>
    <t>Metro Vancouver</t>
  </si>
  <si>
    <t>Langley</t>
  </si>
  <si>
    <t>Surrey</t>
  </si>
  <si>
    <t>White Rock</t>
  </si>
  <si>
    <t>Delta</t>
  </si>
  <si>
    <t>Richmond</t>
  </si>
  <si>
    <t>Vancouver</t>
  </si>
  <si>
    <t>Burnaby</t>
  </si>
  <si>
    <t>New Westminster</t>
  </si>
  <si>
    <t>Coquitlam</t>
  </si>
  <si>
    <t>Belcarra</t>
  </si>
  <si>
    <t>Anmore</t>
  </si>
  <si>
    <t>Port Coquitlam</t>
  </si>
  <si>
    <t>Port Moody</t>
  </si>
  <si>
    <t>North Vancouver</t>
  </si>
  <si>
    <t>West Vancouver</t>
  </si>
  <si>
    <t>Bowen Island</t>
  </si>
  <si>
    <t>Lions Bay</t>
  </si>
  <si>
    <t>Pitt Meadows</t>
  </si>
  <si>
    <t>Maple Ridge</t>
  </si>
  <si>
    <t>Capital</t>
  </si>
  <si>
    <t>North Saanich</t>
  </si>
  <si>
    <t>Sidney</t>
  </si>
  <si>
    <t>Central Saanich</t>
  </si>
  <si>
    <t>Saanich</t>
  </si>
  <si>
    <t>Oak Bay</t>
  </si>
  <si>
    <t>Victoria</t>
  </si>
  <si>
    <t>Esquimalt</t>
  </si>
  <si>
    <t>Colwood</t>
  </si>
  <si>
    <t>Metchosin</t>
  </si>
  <si>
    <t>Langford</t>
  </si>
  <si>
    <t>View Royal</t>
  </si>
  <si>
    <t>Highlands</t>
  </si>
  <si>
    <t>Sooke</t>
  </si>
  <si>
    <t>Cowichan Valley</t>
  </si>
  <si>
    <t>North Cowichan</t>
  </si>
  <si>
    <t>Duncan</t>
  </si>
  <si>
    <t>Lake Cowichan</t>
  </si>
  <si>
    <t>Ladysmith</t>
  </si>
  <si>
    <t>Nanaimo</t>
  </si>
  <si>
    <t>Lantzville</t>
  </si>
  <si>
    <t>Parksville</t>
  </si>
  <si>
    <t>Qualicum Beach</t>
  </si>
  <si>
    <t>Alberni-Clayoquot</t>
  </si>
  <si>
    <t>Port Alberni</t>
  </si>
  <si>
    <t>Ucluelet</t>
  </si>
  <si>
    <t>Tofino</t>
  </si>
  <si>
    <t>Comox</t>
  </si>
  <si>
    <t>Courtenay</t>
  </si>
  <si>
    <t>Cumberland</t>
  </si>
  <si>
    <t>Gold River</t>
  </si>
  <si>
    <t>Zeballos</t>
  </si>
  <si>
    <t>Tahsis</t>
  </si>
  <si>
    <t>Campbell River</t>
  </si>
  <si>
    <t>Sayward</t>
  </si>
  <si>
    <t>Powell River</t>
  </si>
  <si>
    <t>Comox Valley</t>
  </si>
  <si>
    <t>Sunshine Coast</t>
  </si>
  <si>
    <t>Gibsons</t>
  </si>
  <si>
    <t>Sechelt</t>
  </si>
  <si>
    <t>Sechelt Ind Gov Dist (Part)</t>
  </si>
  <si>
    <t>Strathcona</t>
  </si>
  <si>
    <t>Squamish-Lillooet</t>
  </si>
  <si>
    <t>Squamish</t>
  </si>
  <si>
    <t>Pemberton</t>
  </si>
  <si>
    <t>Whistler</t>
  </si>
  <si>
    <t>Lillooet</t>
  </si>
  <si>
    <t>Thompson-Nicola</t>
  </si>
  <si>
    <t>Merritt</t>
  </si>
  <si>
    <t>Lytton</t>
  </si>
  <si>
    <t>Ashcroft</t>
  </si>
  <si>
    <t>Cache Creek</t>
  </si>
  <si>
    <t>Clinton</t>
  </si>
  <si>
    <t>Logan Lake</t>
  </si>
  <si>
    <t>Kamloops</t>
  </si>
  <si>
    <t>Chase</t>
  </si>
  <si>
    <t>Clearwater</t>
  </si>
  <si>
    <t>Barriere</t>
  </si>
  <si>
    <t>Central Okanagan</t>
  </si>
  <si>
    <t>Kelowna</t>
  </si>
  <si>
    <t>Lake Country</t>
  </si>
  <si>
    <t>Peachland</t>
  </si>
  <si>
    <t>West Kelowna</t>
  </si>
  <si>
    <t>North Okanagan</t>
  </si>
  <si>
    <t>Lumby</t>
  </si>
  <si>
    <t>Coldstream</t>
  </si>
  <si>
    <t>Vernon</t>
  </si>
  <si>
    <t>Spallumcheen</t>
  </si>
  <si>
    <t>Armstrong</t>
  </si>
  <si>
    <t>Enderby</t>
  </si>
  <si>
    <t>Columbia-Shuswap</t>
  </si>
  <si>
    <t>Golden</t>
  </si>
  <si>
    <t>Revelstoke</t>
  </si>
  <si>
    <t>Salmon Arm</t>
  </si>
  <si>
    <t>Sicamous</t>
  </si>
  <si>
    <t>Cariboo</t>
  </si>
  <si>
    <t>100 Mile House</t>
  </si>
  <si>
    <t>Williams Lake</t>
  </si>
  <si>
    <t>Quesnel</t>
  </si>
  <si>
    <t>Wells</t>
  </si>
  <si>
    <t>Mount Waddington</t>
  </si>
  <si>
    <t>Alert Bay</t>
  </si>
  <si>
    <t>Port McNeill</t>
  </si>
  <si>
    <t>Port Alice</t>
  </si>
  <si>
    <t>Port Hardy</t>
  </si>
  <si>
    <t>Central Coast</t>
  </si>
  <si>
    <t>Skeena-Queen Charlotte</t>
  </si>
  <si>
    <t>Port Edward</t>
  </si>
  <si>
    <t>Prince Rupert</t>
  </si>
  <si>
    <t>Masset</t>
  </si>
  <si>
    <t>Village of Queen Charlotte</t>
  </si>
  <si>
    <t>Port Clements</t>
  </si>
  <si>
    <t>Kitimat-Stikine</t>
  </si>
  <si>
    <t>Kitimat</t>
  </si>
  <si>
    <t>Terrace</t>
  </si>
  <si>
    <t>Hazelton</t>
  </si>
  <si>
    <t>New Hazelton</t>
  </si>
  <si>
    <t>Stewart</t>
  </si>
  <si>
    <t>Bulkley-Nechako</t>
  </si>
  <si>
    <t>Vanderhoof</t>
  </si>
  <si>
    <t>Fraser Lake</t>
  </si>
  <si>
    <t>Fort St. James</t>
  </si>
  <si>
    <t>Burns Lake</t>
  </si>
  <si>
    <t>Granisle</t>
  </si>
  <si>
    <t>Houston</t>
  </si>
  <si>
    <t>Telkwa</t>
  </si>
  <si>
    <t>Smithers</t>
  </si>
  <si>
    <t>Fraser-Fort George</t>
  </si>
  <si>
    <t>Valemount</t>
  </si>
  <si>
    <t>McBride</t>
  </si>
  <si>
    <t>Prince George</t>
  </si>
  <si>
    <t>Mackenzie</t>
  </si>
  <si>
    <t>Peace River</t>
  </si>
  <si>
    <t>Tumbler Ridge</t>
  </si>
  <si>
    <t>Pouce Coupe</t>
  </si>
  <si>
    <t>Chetwynd</t>
  </si>
  <si>
    <t>Dawson Creek</t>
  </si>
  <si>
    <t>Hudson's Hope</t>
  </si>
  <si>
    <t>Taylor</t>
  </si>
  <si>
    <t>Fort St. John</t>
  </si>
  <si>
    <t>Stikine</t>
  </si>
  <si>
    <t xml:space="preserve">Northern Rockies </t>
  </si>
  <si>
    <t>ID</t>
  </si>
  <si>
    <t>2006-2036 change (%)</t>
  </si>
  <si>
    <t>Regional District</t>
  </si>
  <si>
    <t>District</t>
  </si>
  <si>
    <t>City</t>
  </si>
  <si>
    <t>Town</t>
  </si>
  <si>
    <t>Village</t>
  </si>
  <si>
    <t>Township</t>
  </si>
  <si>
    <t>Island Municipality</t>
  </si>
  <si>
    <t xml:space="preserve">Village </t>
  </si>
  <si>
    <t xml:space="preserve">Town </t>
  </si>
  <si>
    <t>Indian Government District</t>
  </si>
  <si>
    <t>Resort Municipality</t>
  </si>
  <si>
    <t>Regional Municipality</t>
  </si>
  <si>
    <t xml:space="preserve">% of persons over 65 years </t>
  </si>
  <si>
    <t>unemployment rate (%)</t>
  </si>
  <si>
    <t>electricity (GJ)</t>
  </si>
  <si>
    <t>natural gas (GJ)</t>
  </si>
  <si>
    <t>natural gas (tCO2e)</t>
  </si>
  <si>
    <t>electricity (tCO2e)</t>
  </si>
  <si>
    <t>heating oil (GJ)</t>
  </si>
  <si>
    <t>propane (GJ)</t>
  </si>
  <si>
    <t>wood (GJ)</t>
  </si>
  <si>
    <t>gasoline (GJ)</t>
  </si>
  <si>
    <t>gasoline (tCO2e)</t>
  </si>
  <si>
    <t>propane (tCO2e)</t>
  </si>
  <si>
    <t>wood (tCO2e)</t>
  </si>
  <si>
    <t>heating oil (tCO2e)</t>
  </si>
  <si>
    <t>diesel (GJ)</t>
  </si>
  <si>
    <t>diesel (CO2e)</t>
  </si>
  <si>
    <t>other fuel (GJ)</t>
  </si>
  <si>
    <t>other fuel (tCO2e)</t>
  </si>
  <si>
    <t>Y</t>
  </si>
  <si>
    <t>N</t>
  </si>
  <si>
    <t>Y*</t>
  </si>
  <si>
    <t>CONTACT INFORMATION</t>
  </si>
  <si>
    <t>GENERAL</t>
  </si>
  <si>
    <t>David Wilks</t>
  </si>
  <si>
    <t>Dean McKerracher</t>
  </si>
  <si>
    <t>Cindy Corrigan</t>
  </si>
  <si>
    <t>Scott Majak</t>
  </si>
  <si>
    <t>Jim Ogilvie</t>
  </si>
  <si>
    <t>Gerry Taft</t>
  </si>
  <si>
    <t>Dee Conklin</t>
  </si>
  <si>
    <t>Bruce Woodbury</t>
  </si>
  <si>
    <t>Gary Wright</t>
  </si>
  <si>
    <t>Ron Toyota</t>
  </si>
  <si>
    <t>Ann Henderson</t>
  </si>
  <si>
    <t>John Dooley</t>
  </si>
  <si>
    <t>Madeleine Perriere</t>
  </si>
  <si>
    <t>Greg Lay</t>
  </si>
  <si>
    <t>John Everett</t>
  </si>
  <si>
    <t>Lawrence Chernoff</t>
  </si>
  <si>
    <t>Karen Hamling</t>
  </si>
  <si>
    <t>Marguerite Rotvold</t>
  </si>
  <si>
    <t>Libby Nelson</t>
  </si>
  <si>
    <t>Gridd Welsh</t>
  </si>
  <si>
    <t>Dieter Bogs</t>
  </si>
  <si>
    <t>Jim Nelson</t>
  </si>
  <si>
    <t>Greg Granstrom</t>
  </si>
  <si>
    <t>Brian Taylor</t>
  </si>
  <si>
    <t>Colleen Lang</t>
  </si>
  <si>
    <t>Dan Ashton</t>
  </si>
  <si>
    <t>Stu Wells</t>
  </si>
  <si>
    <t>Walter Despot</t>
  </si>
  <si>
    <t>Pat Hampson</t>
  </si>
  <si>
    <t>Randy McLean</t>
  </si>
  <si>
    <t>Janice Perrino</t>
  </si>
  <si>
    <t>Patricia Ross</t>
  </si>
  <si>
    <t>Laurie French</t>
  </si>
  <si>
    <t>Sharon Gaetz</t>
  </si>
  <si>
    <t>Ken Becotte</t>
  </si>
  <si>
    <t>Lorne Fisher</t>
  </si>
  <si>
    <t>George Peary</t>
  </si>
  <si>
    <t>James Atebe</t>
  </si>
  <si>
    <t>Lois Jackson</t>
  </si>
  <si>
    <t>Rick Green</t>
  </si>
  <si>
    <t>Peter Fassbender</t>
  </si>
  <si>
    <t>Diane Watts</t>
  </si>
  <si>
    <t>Catherine Ferguson</t>
  </si>
  <si>
    <t>Malcolm Brodie</t>
  </si>
  <si>
    <t>Gregor Robertson</t>
  </si>
  <si>
    <t>Derek Corrigan</t>
  </si>
  <si>
    <t>Wayne Wright</t>
  </si>
  <si>
    <t>Richard Stewart</t>
  </si>
  <si>
    <t>Ralph Drew</t>
  </si>
  <si>
    <t>John McEwen</t>
  </si>
  <si>
    <t>Greg Moore</t>
  </si>
  <si>
    <t>Joe Trasolini</t>
  </si>
  <si>
    <t>Darrell Mussatto</t>
  </si>
  <si>
    <t>Richard Walton</t>
  </si>
  <si>
    <t>Pamela Goldsmith-Jones</t>
  </si>
  <si>
    <t>Bob Turner</t>
  </si>
  <si>
    <t xml:space="preserve"> Brenda Broughton</t>
  </si>
  <si>
    <t>Dan MacLean</t>
  </si>
  <si>
    <t>Ernier Daykin</t>
  </si>
  <si>
    <t>Geoff Young</t>
  </si>
  <si>
    <t>Alice Finall</t>
  </si>
  <si>
    <t>Larry Cross</t>
  </si>
  <si>
    <t>Jack Mar</t>
  </si>
  <si>
    <t>Frank Leonard</t>
  </si>
  <si>
    <t xml:space="preserve">Christopher Causton </t>
  </si>
  <si>
    <t>Dean Fortin</t>
  </si>
  <si>
    <t>Barbara Desjardins</t>
  </si>
  <si>
    <t>David Saunders</t>
  </si>
  <si>
    <t>John Rams</t>
  </si>
  <si>
    <t>Stewart Young</t>
  </si>
  <si>
    <t>Graham Hill</t>
  </si>
  <si>
    <t>Jane Mendum</t>
  </si>
  <si>
    <t>Janet Evans</t>
  </si>
  <si>
    <t>Gerry Giles</t>
  </si>
  <si>
    <t>Tom Walker</t>
  </si>
  <si>
    <t>Phil Kent</t>
  </si>
  <si>
    <t>Ross Forrest</t>
  </si>
  <si>
    <t>Robert Hutchins</t>
  </si>
  <si>
    <t>Joe Stanhope</t>
  </si>
  <si>
    <t>John Ruttan</t>
  </si>
  <si>
    <t>Colin Haime</t>
  </si>
  <si>
    <t>Ed Mayne</t>
  </si>
  <si>
    <t>Teunis Westbroek</t>
  </si>
  <si>
    <t>Hira Chopra</t>
  </si>
  <si>
    <t>Ken McRae</t>
  </si>
  <si>
    <t>Eric Russcher</t>
  </si>
  <si>
    <t>John Fraser</t>
  </si>
  <si>
    <t>Paul Ives</t>
  </si>
  <si>
    <t>Greg Phelps</t>
  </si>
  <si>
    <t>Fred Bates</t>
  </si>
  <si>
    <t>Craig Anderson</t>
  </si>
  <si>
    <t>Edward Lewis</t>
  </si>
  <si>
    <t>Corrine Dahling</t>
  </si>
  <si>
    <t>Charlie Chernoff</t>
  </si>
  <si>
    <t>John Macdonald</t>
  </si>
  <si>
    <t>Colin Palmer</t>
  </si>
  <si>
    <t>Stewart Alsgard</t>
  </si>
  <si>
    <t>Donna Sugar</t>
  </si>
  <si>
    <t>Barry Janyk</t>
  </si>
  <si>
    <t>Darren Inkster</t>
  </si>
  <si>
    <t>Gary Feschuk</t>
  </si>
  <si>
    <t>Russ Oakley</t>
  </si>
  <si>
    <t>Greg Gardner</t>
  </si>
  <si>
    <t>Jordan Sturdy</t>
  </si>
  <si>
    <t>Ken Melamed</t>
  </si>
  <si>
    <t>Dennis Bontron</t>
  </si>
  <si>
    <t>Peter Milobar</t>
  </si>
  <si>
    <t>Susan Roline</t>
  </si>
  <si>
    <t>Jessoa Lightfoot</t>
  </si>
  <si>
    <t>Andy Anderson</t>
  </si>
  <si>
    <t>John Ranta</t>
  </si>
  <si>
    <t>Roland Stanke</t>
  </si>
  <si>
    <t>Marlon Dosch</t>
  </si>
  <si>
    <t>Harry Danyluk</t>
  </si>
  <si>
    <t>John Harwood</t>
  </si>
  <si>
    <t>Mike Fennell</t>
  </si>
  <si>
    <t>Robert Douglas Hobson</t>
  </si>
  <si>
    <t>Sharon Shepherd</t>
  </si>
  <si>
    <t>James Baker</t>
  </si>
  <si>
    <t>Keith Fielding</t>
  </si>
  <si>
    <t>Doug Findlater</t>
  </si>
  <si>
    <t>Herman Halvorson</t>
  </si>
  <si>
    <t>Kevin Acton</t>
  </si>
  <si>
    <t>Jim Garlick</t>
  </si>
  <si>
    <t>Wayne Lippert</t>
  </si>
  <si>
    <t>Will Hansma</t>
  </si>
  <si>
    <t>Chris Pieper</t>
  </si>
  <si>
    <t>Dee Wejr</t>
  </si>
  <si>
    <t>Ron Oszust</t>
  </si>
  <si>
    <t>Christina Benty</t>
  </si>
  <si>
    <t>David Raven</t>
  </si>
  <si>
    <t>Marty Bootsma</t>
  </si>
  <si>
    <t>Malcolm MacLeod</t>
  </si>
  <si>
    <t>Al Richmond</t>
  </si>
  <si>
    <t>Mitch Campsall</t>
  </si>
  <si>
    <t>Kerry Cook</t>
  </si>
  <si>
    <t>Mary Sjostrom</t>
  </si>
  <si>
    <t>Jay Vernette</t>
  </si>
  <si>
    <t>Michael Berry</t>
  </si>
  <si>
    <t>Gerry Furney</t>
  </si>
  <si>
    <t>Gail Neely</t>
  </si>
  <si>
    <t>Bev Parnham</t>
  </si>
  <si>
    <t>Christine Hyde</t>
  </si>
  <si>
    <t>Barry Pages</t>
  </si>
  <si>
    <t>Dave MacDonald</t>
  </si>
  <si>
    <t>Jack Mussallem</t>
  </si>
  <si>
    <t>Carol Kulesha</t>
  </si>
  <si>
    <t>Cory Delves</t>
  </si>
  <si>
    <t>Harry Nyce</t>
  </si>
  <si>
    <t>Joanne Monaghan</t>
  </si>
  <si>
    <t>David Pernarowski</t>
  </si>
  <si>
    <t>Alice Maitland</t>
  </si>
  <si>
    <t>Pieter Weeber</t>
  </si>
  <si>
    <t>Angela Brand Danuser</t>
  </si>
  <si>
    <t>Eileen Benedict</t>
  </si>
  <si>
    <t>Gerry Thiessen</t>
  </si>
  <si>
    <t>Dwayne Lindstrom</t>
  </si>
  <si>
    <t>Sandra Harwood</t>
  </si>
  <si>
    <t>Bernice Magee</t>
  </si>
  <si>
    <t>Frderick Clarke</t>
  </si>
  <si>
    <t>Bill Holmberg</t>
  </si>
  <si>
    <t>Carman Graf</t>
  </si>
  <si>
    <t>Cress Farrow</t>
  </si>
  <si>
    <t>Art Kaehn</t>
  </si>
  <si>
    <t>Bob Smith</t>
  </si>
  <si>
    <t>Michael Frazier</t>
  </si>
  <si>
    <t>Dan Rogers</t>
  </si>
  <si>
    <t>Stephanie Killam</t>
  </si>
  <si>
    <t>Karen Goodings</t>
  </si>
  <si>
    <t>Larry White</t>
  </si>
  <si>
    <t>Lyman Clark</t>
  </si>
  <si>
    <t>Evan Saugstad</t>
  </si>
  <si>
    <t>Mike Bernier</t>
  </si>
  <si>
    <t>Karen Anderson</t>
  </si>
  <si>
    <t>Fred Jarvis</t>
  </si>
  <si>
    <t>Bruce Lantz</t>
  </si>
  <si>
    <t>Mayor/ Chair / Chief</t>
  </si>
  <si>
    <t>Andrew McLeod</t>
  </si>
  <si>
    <t>(250)489-2791</t>
  </si>
  <si>
    <t>amcleod@rdek.bc.ca</t>
  </si>
  <si>
    <t>Corien Speaker</t>
  </si>
  <si>
    <t>(250)865-4000</t>
  </si>
  <si>
    <t>cspeaker@elkford.ca</t>
  </si>
  <si>
    <t>Danny Dwyer</t>
  </si>
  <si>
    <t>(250)425-6271</t>
  </si>
  <si>
    <t>ddwyer@sparwood.bc.ca</t>
  </si>
  <si>
    <t>Bruce Lennox</t>
  </si>
  <si>
    <t>(250)423.2258</t>
  </si>
  <si>
    <t>bruce.lennox@fernie.ca</t>
  </si>
  <si>
    <t>Will Pearce</t>
  </si>
  <si>
    <t>(250)426-4211</t>
  </si>
  <si>
    <t>pearce@cranbrook.ca</t>
  </si>
  <si>
    <t>Troy Pollock</t>
  </si>
  <si>
    <t>Rory Hromadnik</t>
  </si>
  <si>
    <t>planning@invermere.net</t>
  </si>
  <si>
    <t>Mark Reid</t>
  </si>
  <si>
    <t>(250)347-6455</t>
  </si>
  <si>
    <t>Mark.Read@radiumhotsprings.ca</t>
  </si>
  <si>
    <t>Ruth Copeland</t>
  </si>
  <si>
    <t>(250)349-5462</t>
  </si>
  <si>
    <t>village@canalflats.ca</t>
  </si>
  <si>
    <t>Ramona Mattix</t>
  </si>
  <si>
    <t>(250)352-6665</t>
  </si>
  <si>
    <t>rmattix@rdck.bc.ca</t>
  </si>
  <si>
    <t>Lou Varela</t>
  </si>
  <si>
    <t>Dave Wahn</t>
  </si>
  <si>
    <t>(250)352-5511</t>
  </si>
  <si>
    <t>sustain@nelson.ca</t>
  </si>
  <si>
    <t>Junko Ida</t>
  </si>
  <si>
    <t>(250)358-2472</t>
  </si>
  <si>
    <t>administration@silverton.ca</t>
  </si>
  <si>
    <t>Carol Gordon</t>
  </si>
  <si>
    <t>(250)358-2316</t>
  </si>
  <si>
    <t>office@newdenver.ca</t>
  </si>
  <si>
    <t>Phil Markin</t>
  </si>
  <si>
    <t>(250)365-7227</t>
  </si>
  <si>
    <t>pmarkin@castlegar.ca</t>
  </si>
  <si>
    <t>Robert Lafleur</t>
  </si>
  <si>
    <t>(250)265-3689</t>
  </si>
  <si>
    <t>blafleur@nakusp.com</t>
  </si>
  <si>
    <t>Mark Andison</t>
  </si>
  <si>
    <t>mandison@rdkb.com</t>
  </si>
  <si>
    <t>Lila Cresswell</t>
  </si>
  <si>
    <t>cao@village.fruitvale.bc.ca</t>
  </si>
  <si>
    <t>David Perehudoff</t>
  </si>
  <si>
    <t>(250)364-0805</t>
  </si>
  <si>
    <t>dperehudoff@trail.ca</t>
  </si>
  <si>
    <t>Vince Morelli</t>
  </si>
  <si>
    <t>(250)368-8202</t>
  </si>
  <si>
    <t>warfield@shawlink.ca</t>
  </si>
  <si>
    <t>Mike Maturo</t>
  </si>
  <si>
    <t>(250)362-7396  Ext. 232</t>
  </si>
  <si>
    <t>mikematuro@rossland.ca</t>
  </si>
  <si>
    <t>Lynne Burch</t>
  </si>
  <si>
    <t>(250)442-8266</t>
  </si>
  <si>
    <t>lburch@grandforks.ca</t>
  </si>
  <si>
    <t>Gerald Henke</t>
  </si>
  <si>
    <t>(250)445-6644</t>
  </si>
  <si>
    <t>admin.greenwoodcity@shaw.ca</t>
  </si>
  <si>
    <t>Tim Bouwmeester</t>
  </si>
  <si>
    <t>Steve Shannon</t>
  </si>
  <si>
    <t>sshannon@osoyoos.ca</t>
  </si>
  <si>
    <t>Stephanie Johnson</t>
  </si>
  <si>
    <t>(250)485-6251</t>
  </si>
  <si>
    <t>sjohnson@oliver.ca</t>
  </si>
  <si>
    <t>Ian McIntosh</t>
  </si>
  <si>
    <t>(250)494-6451</t>
  </si>
  <si>
    <t>imcintosh@summerland.ca</t>
  </si>
  <si>
    <t>Anthony Haddad</t>
  </si>
  <si>
    <t>ahaddad@penticton.ca</t>
  </si>
  <si>
    <t>hsloan@fvrd.bc.ca</t>
  </si>
  <si>
    <t>Earl Rowe</t>
  </si>
  <si>
    <t xml:space="preserve">(604)869-5671 </t>
  </si>
  <si>
    <t>erowe@hope.ca</t>
  </si>
  <si>
    <t>Peter Li</t>
  </si>
  <si>
    <t>604 793 2906</t>
  </si>
  <si>
    <t>li@chilliwack.com</t>
  </si>
  <si>
    <t>Darcey Kohuch</t>
  </si>
  <si>
    <t>(604)796-2235</t>
  </si>
  <si>
    <t>dkohuch@district.kent.bc.ca</t>
  </si>
  <si>
    <t>Reuben Koole</t>
  </si>
  <si>
    <t>(604)557-1468</t>
  </si>
  <si>
    <t>rkoole@abbotsford.ca</t>
  </si>
  <si>
    <t>Sharon Fletcher</t>
  </si>
  <si>
    <t>(604)820-3752</t>
  </si>
  <si>
    <t>sfletcher@mission.ca</t>
  </si>
  <si>
    <t>Toivo Allas</t>
  </si>
  <si>
    <t>(604)432-6200</t>
  </si>
  <si>
    <t>toivo.allas@metrovancouver.org</t>
  </si>
  <si>
    <t>Ramin Seifi</t>
  </si>
  <si>
    <t>rseifi@tol.bc.ca</t>
  </si>
  <si>
    <t>Gerald Minchuk</t>
  </si>
  <si>
    <t>(604)514-2815</t>
  </si>
  <si>
    <t>gminchuk@langleycity.ca</t>
  </si>
  <si>
    <t>Nicholas Lai</t>
  </si>
  <si>
    <t>(604)591-4342</t>
  </si>
  <si>
    <t>nolai@surrey.ca</t>
  </si>
  <si>
    <t>Peggy Clark</t>
  </si>
  <si>
    <t>(604)541-2133</t>
  </si>
  <si>
    <t>pclark@city.whiterock.bc.ca</t>
  </si>
  <si>
    <t>George Harvie</t>
  </si>
  <si>
    <t>(604)946-3212</t>
  </si>
  <si>
    <t>cao@corp.delta.bc.ca</t>
  </si>
  <si>
    <t>Joe Erceg</t>
  </si>
  <si>
    <t>(604)276-4083</t>
  </si>
  <si>
    <t>planningdevelopment@richmond.ca</t>
  </si>
  <si>
    <t>Brent Toderian</t>
  </si>
  <si>
    <t>brent.toderian@vancouver.ca</t>
  </si>
  <si>
    <t>Basil Luksun</t>
  </si>
  <si>
    <t>(604)294.7400</t>
  </si>
  <si>
    <t>basil.luksun@burnaby.ca</t>
  </si>
  <si>
    <t>(604)521-3711</t>
  </si>
  <si>
    <t>lspitale@newwestcity.ca</t>
  </si>
  <si>
    <t>Maurice Gravelle</t>
  </si>
  <si>
    <t>(604)927-3676</t>
  </si>
  <si>
    <t>mgravelle@coquitlam.ca</t>
  </si>
  <si>
    <t>Lynda Floyd</t>
  </si>
  <si>
    <t>(604)937-4101</t>
  </si>
  <si>
    <t>lfloyd@belcarra.ca</t>
  </si>
  <si>
    <t>Michael Rosen</t>
  </si>
  <si>
    <t>Tony Chong</t>
  </si>
  <si>
    <t>(604)927-5410</t>
  </si>
  <si>
    <t>chongt@portcoquitlam.ca</t>
  </si>
  <si>
    <t>Tim Savoie</t>
  </si>
  <si>
    <t>(604)469-4545</t>
  </si>
  <si>
    <t>Tim.Savoie@cityofportmoody.com</t>
  </si>
  <si>
    <t>Caroline Jackson</t>
  </si>
  <si>
    <t>cjackson@cnv.org</t>
  </si>
  <si>
    <t>Brian Bydwell</t>
  </si>
  <si>
    <t>(604)990-2398</t>
  </si>
  <si>
    <t>brian_bydwell@dnv.org</t>
  </si>
  <si>
    <t>Bob Sokol</t>
  </si>
  <si>
    <t>(604)925-7058</t>
  </si>
  <si>
    <t>bsokol@westvancouver.ca</t>
  </si>
  <si>
    <t>Hap Stelling</t>
  </si>
  <si>
    <t>hstelling@bimbc.ca</t>
  </si>
  <si>
    <t>Rory Mandryk</t>
  </si>
  <si>
    <t>(604)921-9333</t>
  </si>
  <si>
    <t>admin@lionsbay.ca</t>
  </si>
  <si>
    <t>Adrian Kopystynski</t>
  </si>
  <si>
    <t>akopystynski@pittmeadows.bc.ca</t>
  </si>
  <si>
    <t>Chuck Goddard</t>
  </si>
  <si>
    <t>cgoddardy9@mapleridge.ca</t>
  </si>
  <si>
    <t>Sarah Webb</t>
  </si>
  <si>
    <t>250 360 3123</t>
  </si>
  <si>
    <t>scwebb@crd.bc.ca</t>
  </si>
  <si>
    <t>Bruce Williams</t>
  </si>
  <si>
    <t>(250)656-0781</t>
  </si>
  <si>
    <t>bwilliams@northsaanich.ca</t>
  </si>
  <si>
    <t>Alison Myerscough</t>
  </si>
  <si>
    <t>(250)655-5419</t>
  </si>
  <si>
    <t>amyerscough@sidney.ca</t>
  </si>
  <si>
    <t>Hope Burns</t>
  </si>
  <si>
    <t>(250)652-4444</t>
  </si>
  <si>
    <t>Hope.Burns@csaanich.ca</t>
  </si>
  <si>
    <t>Sharon Hvozdanski</t>
  </si>
  <si>
    <t>(250)475-5472</t>
  </si>
  <si>
    <t>sharon.hvozdanski@saanich.ca</t>
  </si>
  <si>
    <t>Roy Thomassen</t>
  </si>
  <si>
    <t>(250)598-3311</t>
  </si>
  <si>
    <t>rthomassen@oakbay.ca</t>
  </si>
  <si>
    <t>Deborah Day</t>
  </si>
  <si>
    <t>(250)385-5711</t>
  </si>
  <si>
    <t>dday@victoria.ca</t>
  </si>
  <si>
    <t>Barbara Snyder</t>
  </si>
  <si>
    <t>(250)414-7100</t>
  </si>
  <si>
    <t>barbara.snyder@esquimalt.ca</t>
  </si>
  <si>
    <t>Simon Lawrence</t>
  </si>
  <si>
    <t>(250)478-5999</t>
  </si>
  <si>
    <t>slawrence@colwood.ca</t>
  </si>
  <si>
    <t>Sherry Hurst</t>
  </si>
  <si>
    <t>(250)474-3167</t>
  </si>
  <si>
    <t>shurst@metchosin.ca</t>
  </si>
  <si>
    <t>Jim Bowden</t>
  </si>
  <si>
    <t>(250)478-7882</t>
  </si>
  <si>
    <t>jbowden@cityoflangford.ca</t>
  </si>
  <si>
    <t>Lindsay Chase</t>
  </si>
  <si>
    <t>lchase@viewroyal.ca</t>
  </si>
  <si>
    <t>Jon Munn</t>
  </si>
  <si>
    <t>(250)474-1773</t>
  </si>
  <si>
    <t>jmunn@highlands.ca</t>
  </si>
  <si>
    <t>Gerald Christie</t>
  </si>
  <si>
    <t>(250)642-1634</t>
  </si>
  <si>
    <t>gchristie@sooke.ca</t>
  </si>
  <si>
    <t>Warren Jones</t>
  </si>
  <si>
    <t>(250)746-2500</t>
  </si>
  <si>
    <t>wjones@cvrd.bc.ca</t>
  </si>
  <si>
    <t>Chris Hall</t>
  </si>
  <si>
    <t>(250)746-3100</t>
  </si>
  <si>
    <t>hall@northcowichan.bc.ca</t>
  </si>
  <si>
    <t>James VanHemert</t>
  </si>
  <si>
    <t>(250)746-6126</t>
  </si>
  <si>
    <t>vanhemert@duncan.ca</t>
  </si>
  <si>
    <t>Joseph Fernandez</t>
  </si>
  <si>
    <t>(250)749-6681</t>
  </si>
  <si>
    <t>jfernandez@town.lakecowichan.bc.ca</t>
  </si>
  <si>
    <t>Felicity Adams</t>
  </si>
  <si>
    <t>(250)245-6400</t>
  </si>
  <si>
    <t>fadams@ladysmith.ca</t>
  </si>
  <si>
    <t>Carol Mason</t>
  </si>
  <si>
    <t>(250)390-4111</t>
  </si>
  <si>
    <t>cmason@rdn.bc.ca</t>
  </si>
  <si>
    <t>Toby Seward</t>
  </si>
  <si>
    <t>(250)755-4429</t>
  </si>
  <si>
    <t>Toby.Seward@nanaimo.ca</t>
  </si>
  <si>
    <t>Fred Spears</t>
  </si>
  <si>
    <t>spears@lantzville.ca</t>
  </si>
  <si>
    <t>Gayle Jackson</t>
  </si>
  <si>
    <t>(250)954-4660</t>
  </si>
  <si>
    <t>gjackson@parksville.ca</t>
  </si>
  <si>
    <t>Paul Butler</t>
  </si>
  <si>
    <t>(250)752-6921</t>
  </si>
  <si>
    <t>pbutler@qualicumbeach.com</t>
  </si>
  <si>
    <t>Mike Irg</t>
  </si>
  <si>
    <t>(250)720-2710</t>
  </si>
  <si>
    <t>mirg@acrd.bc.ca</t>
  </si>
  <si>
    <t>Scott Smith</t>
  </si>
  <si>
    <t>(250)720-2808</t>
  </si>
  <si>
    <t>scott_smith@portalberni.ca</t>
  </si>
  <si>
    <t>Andrew Yeates</t>
  </si>
  <si>
    <t>(250)726-7744</t>
  </si>
  <si>
    <t>ayeates@ucluelet.ca</t>
  </si>
  <si>
    <t>Braden Smith</t>
  </si>
  <si>
    <t>(250)725-3229</t>
  </si>
  <si>
    <t>bsmith@tofino.ca</t>
  </si>
  <si>
    <t>Marvin Kamenz</t>
  </si>
  <si>
    <t>Peter Crawford</t>
  </si>
  <si>
    <t>(250)334-4441</t>
  </si>
  <si>
    <t>pcrawford@courtenay.ca</t>
  </si>
  <si>
    <t>Anja Nurvo</t>
  </si>
  <si>
    <t>(250)336-2291</t>
  </si>
  <si>
    <t>anurvo@cumberlandbc.net</t>
  </si>
  <si>
    <t>Harmony Nielsen</t>
  </si>
  <si>
    <t>(250)934-6344</t>
  </si>
  <si>
    <t>hnielsen@villageoftahsis.com</t>
  </si>
  <si>
    <t>Amber Zirnhelt</t>
  </si>
  <si>
    <t>(250)286-5700</t>
  </si>
  <si>
    <t>amber.zirnhelt@campbellriver.ca</t>
  </si>
  <si>
    <t>Cameron Cairncross</t>
  </si>
  <si>
    <t>(250)282-5512</t>
  </si>
  <si>
    <t>ccairncross@saywardvalley.net</t>
  </si>
  <si>
    <t>Fred Banham</t>
  </si>
  <si>
    <t>(250)784-3258</t>
  </si>
  <si>
    <t>fred.banham@prrd.bc.ca</t>
  </si>
  <si>
    <t>Stan Westby</t>
  </si>
  <si>
    <t>(604)485-6291</t>
  </si>
  <si>
    <t>swestby@cdpr.bc.ca</t>
  </si>
  <si>
    <t>Geoff Garbutt</t>
  </si>
  <si>
    <t>(250)334-6000</t>
  </si>
  <si>
    <t>ggarbutt@comoxvalleyrd.ca</t>
  </si>
  <si>
    <t>Dion Whyte</t>
  </si>
  <si>
    <t>dion.whyte@scrd.ca</t>
  </si>
  <si>
    <t>Chris Marshall</t>
  </si>
  <si>
    <t>(604)886-2274</t>
  </si>
  <si>
    <t>cmarshall@gibsons.ca</t>
  </si>
  <si>
    <t>Emanuel Machado</t>
  </si>
  <si>
    <t>emachado@sechelt.ca</t>
  </si>
  <si>
    <t>Brian Reardon</t>
  </si>
  <si>
    <t>(250)830-6709</t>
  </si>
  <si>
    <t>breardon@strathconard.ca</t>
  </si>
  <si>
    <t>Amica Antonelli</t>
  </si>
  <si>
    <t>(604)894-6371</t>
  </si>
  <si>
    <t>info@slrd.bc.ca</t>
  </si>
  <si>
    <t>Cameron Chalmers</t>
  </si>
  <si>
    <t>(604)815-5010</t>
  </si>
  <si>
    <t>cchalmers@squamish.ca</t>
  </si>
  <si>
    <t>Caroline Lamont</t>
  </si>
  <si>
    <t>(604)894-6135</t>
  </si>
  <si>
    <t>clamont@pemberton.ca</t>
  </si>
  <si>
    <t>Bob MacPherson</t>
  </si>
  <si>
    <t>Grant Loyer</t>
  </si>
  <si>
    <t>(250)256-4289</t>
  </si>
  <si>
    <t>gloyer@lillooetbc.ca</t>
  </si>
  <si>
    <t>Andrew Swetishoff</t>
  </si>
  <si>
    <t>aswetishoff@tnrd.bc.ca</t>
  </si>
  <si>
    <t>Joesph Calenda</t>
  </si>
  <si>
    <t>(250)378-4224</t>
  </si>
  <si>
    <t>jcalenda@merritt.ca</t>
  </si>
  <si>
    <t>Ian Hay</t>
  </si>
  <si>
    <t>(250)455-2355</t>
  </si>
  <si>
    <t>ian@lytton.ca</t>
  </si>
  <si>
    <t>Michelle Allen</t>
  </si>
  <si>
    <t>(250)453-9161</t>
  </si>
  <si>
    <t>michelle@village.ashcroft.bc.ca</t>
  </si>
  <si>
    <t>Tom Kadla</t>
  </si>
  <si>
    <t>(250)457-6237</t>
  </si>
  <si>
    <t>admin@cachecreek.info</t>
  </si>
  <si>
    <t>Heidi Frank</t>
  </si>
  <si>
    <t>(250)459-2261</t>
  </si>
  <si>
    <t>hfrank@village.clinton.bc.ca</t>
  </si>
  <si>
    <t>Gwen Mason</t>
  </si>
  <si>
    <t>(250)523-6225</t>
  </si>
  <si>
    <t>gmason@loganlake.ca</t>
  </si>
  <si>
    <t>David Trawin</t>
  </si>
  <si>
    <t>(250)828-3473</t>
  </si>
  <si>
    <t>dtrawin@kamloops.ca</t>
  </si>
  <si>
    <t>Martin Dalsin</t>
  </si>
  <si>
    <t>(250)679-3238</t>
  </si>
  <si>
    <t>mdalsin@chasebc.ca</t>
  </si>
  <si>
    <t>Isabell Hadford</t>
  </si>
  <si>
    <t>(250)674-2257</t>
  </si>
  <si>
    <t>Isabell.Hadford@districtofclearwater.com</t>
  </si>
  <si>
    <t>Wayne Vollrath</t>
  </si>
  <si>
    <t>(250)672-9751</t>
  </si>
  <si>
    <t>wvollrath@districtofbarriere.com</t>
  </si>
  <si>
    <t>Dan Plamondon</t>
  </si>
  <si>
    <t>dplamondon@cord.bc.ca</t>
  </si>
  <si>
    <t>Paul Macklem</t>
  </si>
  <si>
    <t>(250)469-8500</t>
  </si>
  <si>
    <t>pmacklem@kelowna.ca</t>
  </si>
  <si>
    <t>Mike Reiley</t>
  </si>
  <si>
    <t>(250)766-5650</t>
  </si>
  <si>
    <t>mreiley@lakecountry.bc.ca</t>
  </si>
  <si>
    <t>Heidi Simkins</t>
  </si>
  <si>
    <t>(250)767-2647</t>
  </si>
  <si>
    <t>hsimkins@peachland.ca</t>
  </si>
  <si>
    <t>Nancy Henderson</t>
  </si>
  <si>
    <t>778-797-1000</t>
  </si>
  <si>
    <t>nancy.henderson@districtofwestkelowna.ca</t>
  </si>
  <si>
    <t>Anthony Kittel</t>
  </si>
  <si>
    <t>(250) 550-3751</t>
  </si>
  <si>
    <t>Anthony.Kittel@rdno.ca</t>
  </si>
  <si>
    <t>Frank Kosa</t>
  </si>
  <si>
    <t>(250)547-2171</t>
  </si>
  <si>
    <t>frankk@lumby.ca</t>
  </si>
  <si>
    <t>Craig Broderick</t>
  </si>
  <si>
    <t>(250)545-5304</t>
  </si>
  <si>
    <t>planner@district.coldstream.bc.ca</t>
  </si>
  <si>
    <t>Kim Flick</t>
  </si>
  <si>
    <t>(250)545-1361</t>
  </si>
  <si>
    <t>planning@vernon.ca</t>
  </si>
  <si>
    <t>Greg Routley</t>
  </si>
  <si>
    <t>greg.routley@nord.ca</t>
  </si>
  <si>
    <t>Dan Passmore</t>
  </si>
  <si>
    <t>Charles Hamilton</t>
  </si>
  <si>
    <t>(250)832-8194</t>
  </si>
  <si>
    <t>chamilton@csrd.bc.ca</t>
  </si>
  <si>
    <t>Cleo Corbett</t>
  </si>
  <si>
    <t xml:space="preserve">(250)344-2271 </t>
  </si>
  <si>
    <t>cleo.corbett@golden.ca</t>
  </si>
  <si>
    <t>John Guenther</t>
  </si>
  <si>
    <t>(250)837-2911</t>
  </si>
  <si>
    <t>jguenther@cityofrevelstoke.com</t>
  </si>
  <si>
    <t>Carl Bannister</t>
  </si>
  <si>
    <t>(250)803-4033</t>
  </si>
  <si>
    <t>cbannister@salmonarm.ca</t>
  </si>
  <si>
    <t>Steve Noakes</t>
  </si>
  <si>
    <t>snoakes@sicamous.ca</t>
  </si>
  <si>
    <t>Rick Brundrige</t>
  </si>
  <si>
    <t>(250)392-3351</t>
  </si>
  <si>
    <t>rbrundrige@cariboord.bc.ca</t>
  </si>
  <si>
    <t>Joanne Doddridge</t>
  </si>
  <si>
    <t>(250)395-2434</t>
  </si>
  <si>
    <t>jdoddridge@dist100milehouse.bc.ca</t>
  </si>
  <si>
    <t>Liliana Dragowska</t>
  </si>
  <si>
    <t>(250)392-1770</t>
  </si>
  <si>
    <t>ldragowska@williamslake.ca</t>
  </si>
  <si>
    <t>Tanya Turner</t>
  </si>
  <si>
    <t>(250)992-2111</t>
  </si>
  <si>
    <t>tturner@city.quesnel.bc.ca</t>
  </si>
  <si>
    <t>Gary Champagne</t>
  </si>
  <si>
    <t>(250)994-3330</t>
  </si>
  <si>
    <t>administrator@district.wells.bc.ca</t>
  </si>
  <si>
    <t>Greg Fletcher</t>
  </si>
  <si>
    <t>(250)956-3161</t>
  </si>
  <si>
    <t>gfletcher@rdmw.bc.ca</t>
  </si>
  <si>
    <t>Madeline McDonald</t>
  </si>
  <si>
    <t>(250)974-5213</t>
  </si>
  <si>
    <t>mmcdonald@alertbay.ca</t>
  </si>
  <si>
    <t>Gail Lind</t>
  </si>
  <si>
    <t>(250)284-3391</t>
  </si>
  <si>
    <t>clerk@portalice.ca</t>
  </si>
  <si>
    <t>Rick Davidge</t>
  </si>
  <si>
    <t>(250)949-6665</t>
  </si>
  <si>
    <t>rickd@porthardy.ca</t>
  </si>
  <si>
    <t>Joy MacKay</t>
  </si>
  <si>
    <t>(250)799-5291</t>
  </si>
  <si>
    <t>cao@ccrd-bc.ca</t>
  </si>
  <si>
    <t>Helen Koning</t>
  </si>
  <si>
    <t>(250)624-2002  Ext. 23</t>
  </si>
  <si>
    <t>hkoning@sqcrd.bc.ca</t>
  </si>
  <si>
    <t>Ron Bedard</t>
  </si>
  <si>
    <t>(250)628-3667</t>
  </si>
  <si>
    <t>rbedard@portedward.ca</t>
  </si>
  <si>
    <t>Gord Howie</t>
  </si>
  <si>
    <t>(250)627-0934</t>
  </si>
  <si>
    <t>gord.howie@princerupert.ca</t>
  </si>
  <si>
    <t>Bill Beamish</t>
  </si>
  <si>
    <t>(250)559-4765</t>
  </si>
  <si>
    <t>office@queencharlotte.ca</t>
  </si>
  <si>
    <t>Heather Nelson-Smith</t>
  </si>
  <si>
    <t>(250)557-4295</t>
  </si>
  <si>
    <t>clerk@portclements.ca</t>
  </si>
  <si>
    <t>Andrew Webber</t>
  </si>
  <si>
    <t>(250)615-6100</t>
  </si>
  <si>
    <t>awebber@rdks.bc.ca</t>
  </si>
  <si>
    <t>Trafford Hall</t>
  </si>
  <si>
    <t>(250)632-8900</t>
  </si>
  <si>
    <t>thall@kitimat.ca</t>
  </si>
  <si>
    <t>David Block</t>
  </si>
  <si>
    <t>(250)615-4028</t>
  </si>
  <si>
    <t>dblock@terrace.ca</t>
  </si>
  <si>
    <t>Kelly Mattson</t>
  </si>
  <si>
    <t>(250)842-5991</t>
  </si>
  <si>
    <t>administrator@village.hazelton.bc.ca</t>
  </si>
  <si>
    <t>Brian Fassnidge</t>
  </si>
  <si>
    <t>(250)842-6571</t>
  </si>
  <si>
    <t>bfassnidge@newhazelton.ca</t>
  </si>
  <si>
    <t>Douglas Jay</t>
  </si>
  <si>
    <t>(250)636-2251</t>
  </si>
  <si>
    <t>info@districtofstewart.com</t>
  </si>
  <si>
    <t>Jason Llewellyn</t>
  </si>
  <si>
    <t>(250)692-3195</t>
  </si>
  <si>
    <t>jason.llewellyn@rdbn.bc.ca</t>
  </si>
  <si>
    <t>Joe Ukryn</t>
  </si>
  <si>
    <t>(250)567-4711</t>
  </si>
  <si>
    <t>cao@district.vanderhoof.ca</t>
  </si>
  <si>
    <t>Donna Ward</t>
  </si>
  <si>
    <t>(250)699-6257</t>
  </si>
  <si>
    <t>village@fraserlake.ca</t>
  </si>
  <si>
    <t>Kevin Crook</t>
  </si>
  <si>
    <t>(250)996-8233</t>
  </si>
  <si>
    <t>cao@fortstjames.ca</t>
  </si>
  <si>
    <t>Natasha Letchford</t>
  </si>
  <si>
    <t>250 692-7587</t>
  </si>
  <si>
    <t>nletchford@burnslake.ca</t>
  </si>
  <si>
    <t>Sharon Smith</t>
  </si>
  <si>
    <t>(250)697-2248</t>
  </si>
  <si>
    <t>ssmith@villageofgranisle.ca</t>
  </si>
  <si>
    <t>Gerry van der Wolf</t>
  </si>
  <si>
    <t>(250)845-2238</t>
  </si>
  <si>
    <t>cao@houston.ca</t>
  </si>
  <si>
    <t>Kim Martinsen</t>
  </si>
  <si>
    <t>(250)846-5212</t>
  </si>
  <si>
    <t>administrator@telkwa.com</t>
  </si>
  <si>
    <t>Alison Walker</t>
  </si>
  <si>
    <t>(250)847-1600</t>
  </si>
  <si>
    <t>general@smithers.ca</t>
  </si>
  <si>
    <t>Jim Martin</t>
  </si>
  <si>
    <t>(250)960-4400</t>
  </si>
  <si>
    <t>jmartin@rdffg.bc.ca</t>
  </si>
  <si>
    <t>Tom Dall</t>
  </si>
  <si>
    <t>(250)566-4435</t>
  </si>
  <si>
    <t>cao@valemount.ca</t>
  </si>
  <si>
    <t>Jocelyn White</t>
  </si>
  <si>
    <t>jwhite@city.pg.bc.ca</t>
  </si>
  <si>
    <t>Warren Waycheshen</t>
  </si>
  <si>
    <t>(250)997-3221</t>
  </si>
  <si>
    <t>warren@district.mackenzie.bc.ca</t>
  </si>
  <si>
    <t>Trish Morgon</t>
  </si>
  <si>
    <t>Peter Thomas</t>
  </si>
  <si>
    <t>(250)786-5794</t>
  </si>
  <si>
    <t>cao@poucecoupe.ca</t>
  </si>
  <si>
    <t>Doug Fleming</t>
  </si>
  <si>
    <t>(250)401-4103</t>
  </si>
  <si>
    <t>dfleming@gochetwynd.com</t>
  </si>
  <si>
    <t>Kevin Henderson</t>
  </si>
  <si>
    <t>khenderson@dawsoncreek.ca</t>
  </si>
  <si>
    <t>Charles Nash</t>
  </si>
  <si>
    <t>(250)783-9901</t>
  </si>
  <si>
    <t>district@hudsonshope.ca</t>
  </si>
  <si>
    <t>Terry Johnston</t>
  </si>
  <si>
    <t>(250)789-3392</t>
  </si>
  <si>
    <t>tjohnston@districtoftaylor.com</t>
  </si>
  <si>
    <t>Dianne Hunter</t>
  </si>
  <si>
    <t>(250)787-8150</t>
  </si>
  <si>
    <t>dhunter@fortstjohn.ca</t>
  </si>
  <si>
    <t>Ted Pellegrino</t>
  </si>
  <si>
    <t>tpellegrino@rdks.bc.ca</t>
  </si>
  <si>
    <t>(250)774-2541</t>
  </si>
  <si>
    <t>rmclean@northernrockies.org</t>
  </si>
  <si>
    <t>CAO</t>
  </si>
  <si>
    <t>778-469-6195</t>
  </si>
  <si>
    <t>Lee-Ann Crane</t>
  </si>
  <si>
    <t>lcrane@rdek.bc.ca;</t>
  </si>
  <si>
    <t>cspeaker@elkford.ca;</t>
  </si>
  <si>
    <t>Sandy Hansen</t>
  </si>
  <si>
    <t>shansen@sparwood.bc.ca;</t>
  </si>
  <si>
    <t>Allan Chabot</t>
  </si>
  <si>
    <t>allan.chabot@fernie.ca;</t>
  </si>
  <si>
    <t>pearce@cranbrook.ca;</t>
  </si>
  <si>
    <t>Michael Dodd</t>
  </si>
  <si>
    <t>mdodd@city.kimberley.bc.ca;</t>
  </si>
  <si>
    <t>Christopher Prosser</t>
  </si>
  <si>
    <t>cao@invermere.net;</t>
  </si>
  <si>
    <t>Mark Read</t>
  </si>
  <si>
    <t>mark.read@radiumhotsprings.ca;</t>
  </si>
  <si>
    <t>village@canalflatsca;</t>
  </si>
  <si>
    <t>Jim Gustafson</t>
  </si>
  <si>
    <t>jgustafson@rdck.bc.ca;</t>
  </si>
  <si>
    <t>James Thackray</t>
  </si>
  <si>
    <t>aa@townofcreston.com;</t>
  </si>
  <si>
    <t>Scott Summerville</t>
  </si>
  <si>
    <t>salvil@telus.net</t>
  </si>
  <si>
    <t>Gerald Berry</t>
  </si>
  <si>
    <t>gerald.berry@nanaimo.ca;</t>
  </si>
  <si>
    <t>Shana Paivarinta</t>
  </si>
  <si>
    <t>cao@villageofslocan.ca</t>
  </si>
  <si>
    <t>Rae Sawyer</t>
  </si>
  <si>
    <t xml:space="preserve"> kasloclerk@netidea.com;</t>
  </si>
  <si>
    <t>administration@silverton.ca;</t>
  </si>
  <si>
    <t>Kevin Cormack</t>
  </si>
  <si>
    <t>barb@city.nelson.bc.ca;</t>
  </si>
  <si>
    <t>Andre Buss</t>
  </si>
  <si>
    <t>awbuss@castlegar.ca;</t>
  </si>
  <si>
    <t>gfletcher@rdmw.bc.ca;</t>
  </si>
  <si>
    <t>John MacLean</t>
  </si>
  <si>
    <t>jmaclean@rdkb.com;</t>
  </si>
  <si>
    <t>vince@village.fruitvale.bc.ca;</t>
  </si>
  <si>
    <t>Glen Robertson</t>
  </si>
  <si>
    <t>grobertson@mission.ca;</t>
  </si>
  <si>
    <t>dperehudoff@trail.ca;</t>
  </si>
  <si>
    <t>Jack Richardson</t>
  </si>
  <si>
    <t>warfield@shawlink.ca;</t>
  </si>
  <si>
    <t>Ron Campbell</t>
  </si>
  <si>
    <t>administrator@rossland.ca;</t>
  </si>
  <si>
    <t>Victor Kumar</t>
  </si>
  <si>
    <t>vkumar@grandforks.ca;</t>
  </si>
  <si>
    <t>Johnny Carline</t>
  </si>
  <si>
    <t>jcarline@gvrd.bc.ca</t>
  </si>
  <si>
    <t>info@greenwoodcity.com;</t>
  </si>
  <si>
    <t>Bill Newell</t>
  </si>
  <si>
    <t>bnewell@rdos.bc.ca</t>
  </si>
  <si>
    <t>Barry Romanko</t>
  </si>
  <si>
    <t>bromanko@osoyoos.ca</t>
  </si>
  <si>
    <t>Joni Heinrich</t>
  </si>
  <si>
    <t>cao@keremeos.ca</t>
  </si>
  <si>
    <t>Tom Szalay</t>
  </si>
  <si>
    <t>tszalay@oliver.ca;</t>
  </si>
  <si>
    <t>Patrick Robins</t>
  </si>
  <si>
    <t>probins@nethop.net;</t>
  </si>
  <si>
    <t>Don De Gagne</t>
  </si>
  <si>
    <t>ddegagne@summerland.ca;</t>
  </si>
  <si>
    <t>Leo den Boer</t>
  </si>
  <si>
    <t>administrator@city.penticton.bc.ca</t>
  </si>
  <si>
    <t>Gerald Kingston</t>
  </si>
  <si>
    <t>gkingston@fvrd.bc.ca;</t>
  </si>
  <si>
    <t>Brian Woodward</t>
  </si>
  <si>
    <t xml:space="preserve"> bwoodward@hope.ca;</t>
  </si>
  <si>
    <t>Peter Monteith</t>
  </si>
  <si>
    <t>monteith@chilliwack.com;</t>
  </si>
  <si>
    <t>Larry Burk</t>
  </si>
  <si>
    <t>lburk@harrisonhotsprings.ca</t>
  </si>
  <si>
    <t>Wallace Mah</t>
  </si>
  <si>
    <t>wmah@district.kent.bc.ca;</t>
  </si>
  <si>
    <t>Frank Pizzuto</t>
  </si>
  <si>
    <t>fpizzuto@abbotsford.ca</t>
  </si>
  <si>
    <t>Jim Madder</t>
  </si>
  <si>
    <t>midwaybc@shaw.ca;</t>
  </si>
  <si>
    <t>Frances Cheung</t>
  </si>
  <si>
    <t>fcheung@city.langley.bc.ca;</t>
  </si>
  <si>
    <t>Mark Bakken</t>
  </si>
  <si>
    <t xml:space="preserve"> mbakken@tol.bc.ca;</t>
  </si>
  <si>
    <t>Jane Sowik</t>
  </si>
  <si>
    <t>jsowik@surrey.ca</t>
  </si>
  <si>
    <t>pclark@city.whiterock.bc.ca;</t>
  </si>
  <si>
    <t>cao@corp.delta.bc.ca;</t>
  </si>
  <si>
    <t>George Duncan</t>
  </si>
  <si>
    <t>administratorsoffice@richmond.ca;</t>
  </si>
  <si>
    <t>Penny Ballem</t>
  </si>
  <si>
    <t>penny.ballem@vancouver.ca</t>
  </si>
  <si>
    <t>Bob Moncur</t>
  </si>
  <si>
    <t>bob.moncur@burnaby.ca;</t>
  </si>
  <si>
    <t>bfassnidge@newhazelton.ca;</t>
  </si>
  <si>
    <t>Ken Wright</t>
  </si>
  <si>
    <t>info@coquitlam.ca</t>
  </si>
  <si>
    <t xml:space="preserve"> lfloyd@belcarra.ca;</t>
  </si>
  <si>
    <t>Howard Carley</t>
  </si>
  <si>
    <t>howard.carley@anmore.com;</t>
  </si>
  <si>
    <t>chongt@portcoquitlam.ca;</t>
  </si>
  <si>
    <t>Gaetan Royer</t>
  </si>
  <si>
    <t>gaetan.royer@cityofportmoody.com;</t>
  </si>
  <si>
    <t>David Stuart</t>
  </si>
  <si>
    <t>dstuart@dnv.org</t>
  </si>
  <si>
    <t>bwilliams@northsaanich.ca;</t>
  </si>
  <si>
    <t>Grant McRadu</t>
  </si>
  <si>
    <t>gmcradu@westvancouver.ca;</t>
  </si>
  <si>
    <t>Rick Beauchamp</t>
  </si>
  <si>
    <t>admin@village.lions-bay.bc.ca;</t>
  </si>
  <si>
    <t>Jake Rudolph</t>
  </si>
  <si>
    <t>jrudolph@pittmeadows.bc.ca</t>
  </si>
  <si>
    <t>Jim Rule</t>
  </si>
  <si>
    <t>jrule@mapleridge.ca;</t>
  </si>
  <si>
    <t>Kelly Daniels</t>
  </si>
  <si>
    <t>kdaniels@crd.bc.ca;</t>
  </si>
  <si>
    <t>Greg Betts</t>
  </si>
  <si>
    <t>greg.betts@rdno.ca</t>
  </si>
  <si>
    <t>Murray Clarke</t>
  </si>
  <si>
    <t>mclarke@sidney.ca;</t>
  </si>
  <si>
    <t>Gary Nason</t>
  </si>
  <si>
    <t>gary.nason@csaanich.ca</t>
  </si>
  <si>
    <t>Tim Wood</t>
  </si>
  <si>
    <t>woodt@saanich.ca;</t>
  </si>
  <si>
    <t>William Cochrane</t>
  </si>
  <si>
    <t>bcochrane@oakbaybc.org;</t>
  </si>
  <si>
    <t>Mike McCliggott</t>
  </si>
  <si>
    <t xml:space="preserve"> mmccliggott@victoria.ca;</t>
  </si>
  <si>
    <t>Tom Day</t>
  </si>
  <si>
    <t>tday@esquimalt.ca;</t>
  </si>
  <si>
    <t>Chris Peace</t>
  </si>
  <si>
    <t>cpeace@colwood.ca</t>
  </si>
  <si>
    <t>Dave Drummond</t>
  </si>
  <si>
    <t>ddrummond@metchosin.ca</t>
  </si>
  <si>
    <t>Mark Brennan</t>
  </si>
  <si>
    <t>mbrennan@town.viewroyal.bc.ca</t>
  </si>
  <si>
    <t>Christopher Coates</t>
  </si>
  <si>
    <t>ccoates@highlands.ca;</t>
  </si>
  <si>
    <t>Evan Parliament</t>
  </si>
  <si>
    <t>eparliament@sooke.ca;</t>
  </si>
  <si>
    <t>Paul Daminato</t>
  </si>
  <si>
    <t>pdaminato@newwestcity.ca;</t>
  </si>
  <si>
    <t>Tom Ireland</t>
  </si>
  <si>
    <t>tireland@duncan.ca;</t>
  </si>
  <si>
    <t>Joe Fernandez</t>
  </si>
  <si>
    <t>Ruth Malli</t>
  </si>
  <si>
    <t>rmalli@ladysmith.ca;</t>
  </si>
  <si>
    <t>Robert LaFleur</t>
  </si>
  <si>
    <t>blafleur@nakusp.com;</t>
  </si>
  <si>
    <t>cmason@rdn.bc.ca;</t>
  </si>
  <si>
    <t>Twyla Graff</t>
  </si>
  <si>
    <t>twyla@lantzville.ca;</t>
  </si>
  <si>
    <t>Fred Manson</t>
  </si>
  <si>
    <t>fmanson@parksville.ca;</t>
  </si>
  <si>
    <t>Mark Brown</t>
  </si>
  <si>
    <t>markb@qualicumbeach.com;</t>
  </si>
  <si>
    <t>Robert Sabine</t>
  </si>
  <si>
    <t>robert.sabine@acrd.bc.ca</t>
  </si>
  <si>
    <t>Ken Watson</t>
  </si>
  <si>
    <t>ken_watson@portalberni.ca;</t>
  </si>
  <si>
    <t>Bob Long</t>
  </si>
  <si>
    <t>cao@tofino.ca</t>
  </si>
  <si>
    <t>Richard Kanigan</t>
  </si>
  <si>
    <t>rkanigan@comox.ca</t>
  </si>
  <si>
    <t>Sandy Gray</t>
  </si>
  <si>
    <t>sgray@courtenay.ca;</t>
  </si>
  <si>
    <t>anurvo@cumberlandbc.net;</t>
  </si>
  <si>
    <t>Larry Plourde</t>
  </si>
  <si>
    <t>grlplourde@cablerocket.com;</t>
  </si>
  <si>
    <t>Holli Bellavie</t>
  </si>
  <si>
    <t>zeballos@recn.ca</t>
  </si>
  <si>
    <t>Richard Zerr</t>
  </si>
  <si>
    <t>admin@villageoftahsis.com;</t>
  </si>
  <si>
    <t>Tom Stevens</t>
  </si>
  <si>
    <t>tomstevens@campbellriver.ca</t>
  </si>
  <si>
    <t>ccairncross@saywardvalley.net;</t>
  </si>
  <si>
    <t>Frances Ladret</t>
  </si>
  <si>
    <t>administration@powellriverrd.bc.ca;</t>
  </si>
  <si>
    <t>swestby@cdpr.bc.ca;</t>
  </si>
  <si>
    <t>Debra Oakman</t>
  </si>
  <si>
    <t>doakman@comoxvalleyrd.ca</t>
  </si>
  <si>
    <t>John France</t>
  </si>
  <si>
    <t>john.france@scrd.bc.ca</t>
  </si>
  <si>
    <t>Paul Gipps</t>
  </si>
  <si>
    <t>pgipps@gibsons.ca;</t>
  </si>
  <si>
    <t>Barbara Joe</t>
  </si>
  <si>
    <t>rbaptiste@secheltnation.net;</t>
  </si>
  <si>
    <t>Rob Bremner</t>
  </si>
  <si>
    <t>rbremner@sechelt.ca</t>
  </si>
  <si>
    <t>breardon@strathconard.ca;</t>
  </si>
  <si>
    <t>Paul Edgington</t>
  </si>
  <si>
    <t>pedgington@slrd.bc.ca;</t>
  </si>
  <si>
    <t>Kim Anema</t>
  </si>
  <si>
    <t>kanema@squamish.ca;</t>
  </si>
  <si>
    <t>Lori Pilon</t>
  </si>
  <si>
    <t xml:space="preserve"> lpilon@pemberton.ca;</t>
  </si>
  <si>
    <t>Bill Barratt</t>
  </si>
  <si>
    <t>bbarratt@whistler.ca;</t>
  </si>
  <si>
    <t>gloyer@lillooetbc.com;</t>
  </si>
  <si>
    <t>Greg Toma</t>
  </si>
  <si>
    <t>gtoma@tnrd.bc.ca;</t>
  </si>
  <si>
    <t>Jennifer Bridarolli</t>
  </si>
  <si>
    <t xml:space="preserve"> jbridarolli@merritt.ca;</t>
  </si>
  <si>
    <t>hotspot@lytton.ca;</t>
  </si>
  <si>
    <t>admin@village.ashcroft.bc.ca;</t>
  </si>
  <si>
    <t>Valerie Bissat</t>
  </si>
  <si>
    <t>vbissat@village.clinton.bc.ca;</t>
  </si>
  <si>
    <t>David Allen</t>
  </si>
  <si>
    <t>dallen@ocis.net;</t>
  </si>
  <si>
    <t>Randy Diehl</t>
  </si>
  <si>
    <t>cao@kamloops.ca;</t>
  </si>
  <si>
    <t>mdalsin@chasebc.ca;</t>
  </si>
  <si>
    <t>isabell.hadford@districtofclearwater.com</t>
  </si>
  <si>
    <t>Wayne Volrath</t>
  </si>
  <si>
    <t xml:space="preserve">Harold Reay </t>
  </si>
  <si>
    <t>hreay@cord.bc.ca;</t>
  </si>
  <si>
    <t>Ron Mattiussi</t>
  </si>
  <si>
    <t>rmattiussi@kelowna.ca;</t>
  </si>
  <si>
    <t>Randall Rose</t>
  </si>
  <si>
    <t>rrose@lakecountry.bc.ca;</t>
  </si>
  <si>
    <t>Elsie Lemke</t>
  </si>
  <si>
    <t>elemke@peachland.ca;</t>
  </si>
  <si>
    <t>Jason Johnson</t>
  </si>
  <si>
    <t>info@districtofwestside.ca</t>
  </si>
  <si>
    <t>James Dias</t>
  </si>
  <si>
    <t>dias@northcowichan.bc.ca</t>
  </si>
  <si>
    <t>frankk@lumby.ca;</t>
  </si>
  <si>
    <t>Wendy Kay</t>
  </si>
  <si>
    <t xml:space="preserve"> administrator@district.coldstream.bc.ca;</t>
  </si>
  <si>
    <t>Leon Gus</t>
  </si>
  <si>
    <t>lgous@vernon.ca;</t>
  </si>
  <si>
    <t>Lynda Shykora</t>
  </si>
  <si>
    <t>admin@spallumcheentwp.bc.ca;</t>
  </si>
  <si>
    <t>Patti Ferguson</t>
  </si>
  <si>
    <t>pferguson@cityofarmstrong.bc.ca;</t>
  </si>
  <si>
    <t>Barry Gagnon</t>
  </si>
  <si>
    <t>bgagnon@sunwave.net;</t>
  </si>
  <si>
    <t>Phil Taylor</t>
  </si>
  <si>
    <t>admin@town.golden.bc.ca;</t>
  </si>
  <si>
    <t>Ross McPhee</t>
  </si>
  <si>
    <t>rmcphee@cityofrevelstoke.com;tmccabe@cityofrevelstoke.com;</t>
  </si>
  <si>
    <t>cbannister@salmonarm.ca;</t>
  </si>
  <si>
    <t>Alan Harris</t>
  </si>
  <si>
    <t>aharris@sicamous.ca;</t>
  </si>
  <si>
    <t>Janis Bell</t>
  </si>
  <si>
    <t>jbell@cariboord.bc.ca;</t>
  </si>
  <si>
    <t>Carollyne Evans</t>
  </si>
  <si>
    <t>cevans@dist100milehouse.bc.ca;</t>
  </si>
  <si>
    <t>Alberto de Feo</t>
  </si>
  <si>
    <t>adefeo@williamslake.ca</t>
  </si>
  <si>
    <t>Byron Johnson</t>
  </si>
  <si>
    <t>bjohnson@city.quesnel.bc.ca</t>
  </si>
  <si>
    <t>administrator@district.wells.bc.ca;</t>
  </si>
  <si>
    <t>mmcdonald@alertbay.ca;</t>
  </si>
  <si>
    <t>Albert Sweet</t>
  </si>
  <si>
    <t>pmfinance@telus.net;</t>
  </si>
  <si>
    <t>clerk@portalice.ca;</t>
  </si>
  <si>
    <t>rickd@porthardy.ca;</t>
  </si>
  <si>
    <t>ccrd@belco.bc.ca;</t>
  </si>
  <si>
    <t>John Holland</t>
  </si>
  <si>
    <t>jholland@sqcrd.bc.ca;</t>
  </si>
  <si>
    <t>rbedard@portedward.ca;</t>
  </si>
  <si>
    <t>ghowie@princerupert.ca;</t>
  </si>
  <si>
    <t>Trevor Jarvis</t>
  </si>
  <si>
    <t>vom@mhtv.ca;</t>
  </si>
  <si>
    <t>Eunice Ludlow</t>
  </si>
  <si>
    <t>office@queencharlotte.ca;</t>
  </si>
  <si>
    <t>heather@portclements.com;</t>
  </si>
  <si>
    <t>Bob Marcellin</t>
  </si>
  <si>
    <t>info@rdks.bc.ca;</t>
  </si>
  <si>
    <t>thall@kitimat.ca;</t>
  </si>
  <si>
    <t>Ron Poole</t>
  </si>
  <si>
    <t>rpoole@city.terrace.bc.ca;</t>
  </si>
  <si>
    <t>administrator@village.hazelton.bc.ca;</t>
  </si>
  <si>
    <t>office@newdenver.ca;</t>
  </si>
  <si>
    <t>cao@districtofstewart.com;</t>
  </si>
  <si>
    <t>Gail Chapman</t>
  </si>
  <si>
    <t>gail.chapman@rdbn.bc.ca</t>
  </si>
  <si>
    <t>cao@district.vanderhoof.ca;</t>
  </si>
  <si>
    <t>village@fraserlake.ca;</t>
  </si>
  <si>
    <t>Nigel Black</t>
  </si>
  <si>
    <t>cao@fortstjames.ca;</t>
  </si>
  <si>
    <t>Tim Palmer</t>
  </si>
  <si>
    <t>tpalmer@burnslake.ca</t>
  </si>
  <si>
    <t>Gilles Archambault</t>
  </si>
  <si>
    <t>garchambault@villageofgranisle.ca;</t>
  </si>
  <si>
    <t>Shawn Wells</t>
  </si>
  <si>
    <t>cao@houston.ca;</t>
  </si>
  <si>
    <t>administrator@telkwa.com;</t>
  </si>
  <si>
    <t>Deborah Sargent</t>
  </si>
  <si>
    <t>dsargent@town.smithers.bc.ca;</t>
  </si>
  <si>
    <t>Eliana Clements</t>
  </si>
  <si>
    <t>mcbride@mcbride.ca;</t>
  </si>
  <si>
    <t>Derek Bates</t>
  </si>
  <si>
    <t>dbates@city.pg.bc.ca;</t>
  </si>
  <si>
    <t>warren@district.mackenzie.bc.ca;</t>
  </si>
  <si>
    <t>Kim Isaak</t>
  </si>
  <si>
    <t>tradmin@dtr.ca</t>
  </si>
  <si>
    <t>cao@poucecoupe.ca;</t>
  </si>
  <si>
    <t>Mike Redfearn</t>
  </si>
  <si>
    <t>redfearn@gochetwynd.com;</t>
  </si>
  <si>
    <t>Jim Chute</t>
  </si>
  <si>
    <t>jchute@dawsoncreek.ca;</t>
  </si>
  <si>
    <t>Carolyn Bonnick</t>
  </si>
  <si>
    <t>admin@hudsonshope.ca</t>
  </si>
  <si>
    <t>tjohnston@districtoftaylor.com;</t>
  </si>
  <si>
    <t>dhunter@fortstjohn.ca;</t>
  </si>
  <si>
    <t>rmaclean@northernrockies.org;</t>
  </si>
  <si>
    <t>NAME</t>
  </si>
  <si>
    <t>PHONE NUMBER</t>
  </si>
  <si>
    <t>CHIEF</t>
  </si>
  <si>
    <t>POPULATION (2009)</t>
  </si>
  <si>
    <t>UNEMPLOYMENT RATE (2006)</t>
  </si>
  <si>
    <t>(250) 342-6301</t>
  </si>
  <si>
    <t>ADAMS LAKE</t>
  </si>
  <si>
    <t>(250) 679-8841</t>
  </si>
  <si>
    <t>AHOUSAHT</t>
  </si>
  <si>
    <t>(250) 670-9563</t>
  </si>
  <si>
    <t>ATLEO, KEITH MOSES</t>
  </si>
  <si>
    <t>AITCHELITZ</t>
  </si>
  <si>
    <t>GEORGE, JIMMY ADAM</t>
  </si>
  <si>
    <t>ALEXANDRIA</t>
  </si>
  <si>
    <t>(250) 992-3009</t>
  </si>
  <si>
    <t>ELKINS, BERNIE</t>
  </si>
  <si>
    <t>ALEXIS CREEK</t>
  </si>
  <si>
    <t>(250) 481-3335</t>
  </si>
  <si>
    <t>GUICHON, PERCY</t>
  </si>
  <si>
    <t>ASHCROFT</t>
  </si>
  <si>
    <t>(250) 453-9154</t>
  </si>
  <si>
    <t>BLAIN, GREG</t>
  </si>
  <si>
    <t>BEECHER BAY</t>
  </si>
  <si>
    <t>(250) 478-3535</t>
  </si>
  <si>
    <t>CHIPPS, RUSSELL A.E.</t>
  </si>
  <si>
    <t>BLUEBERRY RIVER FIRST NATIONS</t>
  </si>
  <si>
    <t>(250) 630-2584</t>
  </si>
  <si>
    <t>APSASSIN, JOE</t>
  </si>
  <si>
    <t>BONAPARTE</t>
  </si>
  <si>
    <t>(250) 457-9624</t>
  </si>
  <si>
    <t>PORTER, TERRY</t>
  </si>
  <si>
    <t>BOOTHROYD</t>
  </si>
  <si>
    <t>(604) 867-9211</t>
  </si>
  <si>
    <t>CAMPBELL, PHILLIP</t>
  </si>
  <si>
    <t>BOSTON BAR FIRST NATIONS</t>
  </si>
  <si>
    <t>(604) 867-8844</t>
  </si>
  <si>
    <t>O'DONAGHEY, DOLORES</t>
  </si>
  <si>
    <t>BRIDGE RIVER</t>
  </si>
  <si>
    <t>(250) 256-7423</t>
  </si>
  <si>
    <t>JACK, BRADLEY</t>
  </si>
  <si>
    <t>BURNS LAKE</t>
  </si>
  <si>
    <t>(250) 692-7717</t>
  </si>
  <si>
    <t>CHARLIE, ROBERT E.</t>
  </si>
  <si>
    <t>BURRARD</t>
  </si>
  <si>
    <t>(604) 929-3454</t>
  </si>
  <si>
    <t>GEORGE, JUSTIN SKY</t>
  </si>
  <si>
    <t>CAMPBELL RIVER</t>
  </si>
  <si>
    <t>(250) 286-6949</t>
  </si>
  <si>
    <t>POLLARD, ROBERT</t>
  </si>
  <si>
    <t>CANIM LAKE</t>
  </si>
  <si>
    <t>(250) 397-2227</t>
  </si>
  <si>
    <t>CANOE CREEK</t>
  </si>
  <si>
    <t>(250) 440-5645</t>
  </si>
  <si>
    <t>CAMILLE, MARILYN</t>
  </si>
  <si>
    <t>CAPE MUDGE</t>
  </si>
  <si>
    <t>(250) 285-3316</t>
  </si>
  <si>
    <t>DICK, RALPH</t>
  </si>
  <si>
    <t>CAYOOSE CREEK</t>
  </si>
  <si>
    <t>(250) 256-4136</t>
  </si>
  <si>
    <t>REDAN, PERRY</t>
  </si>
  <si>
    <t>CHAWATHIL</t>
  </si>
  <si>
    <t>(604) 869-9994</t>
  </si>
  <si>
    <t>JOHN, RONALD GREGORY</t>
  </si>
  <si>
    <t>CHEAM</t>
  </si>
  <si>
    <t>(604) 794-7924</t>
  </si>
  <si>
    <t>DOUGLAS, LINCOLN</t>
  </si>
  <si>
    <t>CHEHALIS</t>
  </si>
  <si>
    <t>(604) 796-2116</t>
  </si>
  <si>
    <t>CHARLIE, WILLIAM T.</t>
  </si>
  <si>
    <t>CHEMAINUS FIRST NATION</t>
  </si>
  <si>
    <t xml:space="preserve">(250) 245-7155 </t>
  </si>
  <si>
    <t>ELLIOTT, JOHN D.</t>
  </si>
  <si>
    <t>CHESLATTA CARRIER NATION</t>
  </si>
  <si>
    <t>(250) 694-3334</t>
  </si>
  <si>
    <t>LEWEEN, CORRINA</t>
  </si>
  <si>
    <t>COLDWATER</t>
  </si>
  <si>
    <t>(250) 378-6174</t>
  </si>
  <si>
    <t>ALJAM, HAROLD HARRY</t>
  </si>
  <si>
    <t>COMOX</t>
  </si>
  <si>
    <t>(250) 339-4545</t>
  </si>
  <si>
    <t>HARDY, SR., ERNIE</t>
  </si>
  <si>
    <t>COOK'S FERRY</t>
  </si>
  <si>
    <t>(250) 458-2224</t>
  </si>
  <si>
    <t>WALKEM, WILLIAM</t>
  </si>
  <si>
    <t>COWICHAN</t>
  </si>
  <si>
    <t>(250) 748-3196</t>
  </si>
  <si>
    <t>HWITSUM, LYDIA</t>
  </si>
  <si>
    <t>DA'NAXDA'XW FIRST NATION</t>
  </si>
  <si>
    <t>(250) 974-2703</t>
  </si>
  <si>
    <t>GLENDALE, WILLIAM</t>
  </si>
  <si>
    <t>DITIDAHT</t>
  </si>
  <si>
    <t>(250) 745-3333</t>
  </si>
  <si>
    <t>THOMPSON, JACK G.</t>
  </si>
  <si>
    <t>DOIG RIVER</t>
  </si>
  <si>
    <t>(250) 827-3776</t>
  </si>
  <si>
    <t>DAVIS, NORMAN</t>
  </si>
  <si>
    <t>DOUGLAS</t>
  </si>
  <si>
    <t>(604) 894-3365</t>
  </si>
  <si>
    <t>HARRIS, DONALD</t>
  </si>
  <si>
    <t>EHATTESAHT</t>
  </si>
  <si>
    <t>(250) 761-4155</t>
  </si>
  <si>
    <t>ADAMS, FREDRICK</t>
  </si>
  <si>
    <t>ESKETEMC</t>
  </si>
  <si>
    <t>(250) 440-5611</t>
  </si>
  <si>
    <t>ROBBINS, FRED</t>
  </si>
  <si>
    <t>ESQUIMALT</t>
  </si>
  <si>
    <t>(250) 381-7861</t>
  </si>
  <si>
    <t>THOMAS, ANDREW</t>
  </si>
  <si>
    <t>FORT NELSON FIRST NATION</t>
  </si>
  <si>
    <t>(250) 774-7257</t>
  </si>
  <si>
    <t>DICKIE, KATHY GLORIA</t>
  </si>
  <si>
    <t>GITANMAAX</t>
  </si>
  <si>
    <t>(250) 842-5297</t>
  </si>
  <si>
    <t>MCRAE, CLARA</t>
  </si>
  <si>
    <t>GITANYOW</t>
  </si>
  <si>
    <t>(250) 849-5222</t>
  </si>
  <si>
    <t>MORGAN, TONY</t>
  </si>
  <si>
    <t>GITSEGUKLA</t>
  </si>
  <si>
    <t>(250) 849-5490</t>
  </si>
  <si>
    <t>HOWARD, ANNIE</t>
  </si>
  <si>
    <t>GITWANGAK</t>
  </si>
  <si>
    <t>(250) 849-5591</t>
  </si>
  <si>
    <t>MORGAN, ALICE</t>
  </si>
  <si>
    <t>GITXAALA NATION</t>
  </si>
  <si>
    <t>(250) 848-2214</t>
  </si>
  <si>
    <t>MOODY, ELMER</t>
  </si>
  <si>
    <t>GLEN VOWELL</t>
  </si>
  <si>
    <t>(250) 842-5241</t>
  </si>
  <si>
    <t>WESLEY, MAMIE</t>
  </si>
  <si>
    <t>GWA'SALA-NAKWAXDA'XW</t>
  </si>
  <si>
    <t>(250) 949-8343</t>
  </si>
  <si>
    <t>WALKUS, PADDY</t>
  </si>
  <si>
    <t>GWAWAENUK TRIBE</t>
  </si>
  <si>
    <t>(250) 949-8732</t>
  </si>
  <si>
    <t>WILLIAMS, CHARLIE</t>
  </si>
  <si>
    <t>HAGWILGET VILLAGE</t>
  </si>
  <si>
    <t>(250) 842-6258</t>
  </si>
  <si>
    <t>WILSON, BEATRICE</t>
  </si>
  <si>
    <t>HALALT</t>
  </si>
  <si>
    <t>(250) 246-4736</t>
  </si>
  <si>
    <t>THOMAS, JAMES</t>
  </si>
  <si>
    <t>HALFWAY RIVER FIRST NATION</t>
  </si>
  <si>
    <t>(250) 772-5058</t>
  </si>
  <si>
    <t>WHITFORD, ED</t>
  </si>
  <si>
    <t>HARTLEY BAY</t>
  </si>
  <si>
    <t>(250) 841-2500</t>
  </si>
  <si>
    <t>CLIFTON, ARNOLD</t>
  </si>
  <si>
    <t>HEILTSUK</t>
  </si>
  <si>
    <t>(250) 957-2381</t>
  </si>
  <si>
    <t>SLETT, MARILYN</t>
  </si>
  <si>
    <t>HESQUIAHT</t>
  </si>
  <si>
    <t>(250) 670-1100</t>
  </si>
  <si>
    <t>TOM JR., LEWIS</t>
  </si>
  <si>
    <t>HIGH BAR</t>
  </si>
  <si>
    <t>(250) 459-2117</t>
  </si>
  <si>
    <t>FLETCHER, LENORA J.</t>
  </si>
  <si>
    <t>HOMALCO</t>
  </si>
  <si>
    <t>(250) 923-4979</t>
  </si>
  <si>
    <t>HARRY, RICHARD</t>
  </si>
  <si>
    <t>HUPACASATH FIRST NATION</t>
  </si>
  <si>
    <t xml:space="preserve">(250) 724-4041 </t>
  </si>
  <si>
    <t>CASAVANT, SHAUNEE</t>
  </si>
  <si>
    <t>HUU-AY-AHT FIRST NATION</t>
  </si>
  <si>
    <t>(250) 728-3414</t>
  </si>
  <si>
    <t>DENNIS SR., ROBERT</t>
  </si>
  <si>
    <t>ISKUT</t>
  </si>
  <si>
    <t>(250) 234-3331</t>
  </si>
  <si>
    <t>QUOCK, MARIE</t>
  </si>
  <si>
    <t>KA:'YU:'K'T'H'/CHE:K:TLES7 ET'H' FIRST NATIONS</t>
  </si>
  <si>
    <t xml:space="preserve">(250) 332-5259 </t>
  </si>
  <si>
    <t>KAMLOOPS</t>
  </si>
  <si>
    <t>(250) 828-9700</t>
  </si>
  <si>
    <t>GOTTFRIEDSON, SHANE</t>
  </si>
  <si>
    <t>KANAKA BAR</t>
  </si>
  <si>
    <t>(250) 455-2200</t>
  </si>
  <si>
    <t>FRANK, JAMES</t>
  </si>
  <si>
    <t>KATZIE</t>
  </si>
  <si>
    <t>(604) 465-8961</t>
  </si>
  <si>
    <t>BAILEY, JAY</t>
  </si>
  <si>
    <t>KISPIOX</t>
  </si>
  <si>
    <t>(250) 842-5248</t>
  </si>
  <si>
    <t>BARNES, BOBBY</t>
  </si>
  <si>
    <t>KITAMAAT</t>
  </si>
  <si>
    <t>(250) 639-9361</t>
  </si>
  <si>
    <t>POLLARD, DOLORES</t>
  </si>
  <si>
    <t>KITASOO</t>
  </si>
  <si>
    <t>(250) 839-1255</t>
  </si>
  <si>
    <t>HALL SR., GARY</t>
  </si>
  <si>
    <t>KITSELAS</t>
  </si>
  <si>
    <t>(250) 635-5084</t>
  </si>
  <si>
    <t>BENNETT, GLENN</t>
  </si>
  <si>
    <t>KITSUMKALUM</t>
  </si>
  <si>
    <t xml:space="preserve">(250) 635-6177 </t>
  </si>
  <si>
    <t>ROBERTS, DON T.</t>
  </si>
  <si>
    <t>KLAHOOSE FIRST NATION</t>
  </si>
  <si>
    <t>(250) 935-6536</t>
  </si>
  <si>
    <t>BROWN, KEN</t>
  </si>
  <si>
    <t>KLUSKUS</t>
  </si>
  <si>
    <t>(250) 747-3293</t>
  </si>
  <si>
    <t>SQUINAS, LILLIAN</t>
  </si>
  <si>
    <t>KWADACHA</t>
  </si>
  <si>
    <t>(250) 563-4161</t>
  </si>
  <si>
    <t>KWAKIUTL</t>
  </si>
  <si>
    <t>(250) 949-6012</t>
  </si>
  <si>
    <t>WILSON, COREEN</t>
  </si>
  <si>
    <t>KWANTLEN FIRST NATION</t>
  </si>
  <si>
    <t>(604) 888-2488</t>
  </si>
  <si>
    <t>GABRIEL, MARILYN JOANN</t>
  </si>
  <si>
    <t>KWAW-KWAW-APILT</t>
  </si>
  <si>
    <t>(604) 798-2430</t>
  </si>
  <si>
    <t>HENRY, BETTY</t>
  </si>
  <si>
    <t>KWIAKAH</t>
  </si>
  <si>
    <t>DICK, STEVEN</t>
  </si>
  <si>
    <t>KWICKSUTAINEUK-AH-KWAW-AH-MISH</t>
  </si>
  <si>
    <t>(250) 974-3004</t>
  </si>
  <si>
    <t>CHAMBERLIN, ROBERT</t>
  </si>
  <si>
    <t>KWIKWETLEM FIRST NATION</t>
  </si>
  <si>
    <t>(604) 540-0680</t>
  </si>
  <si>
    <t>GIESBRECHT, RONALD</t>
  </si>
  <si>
    <t>LAKE BABINE NATION</t>
  </si>
  <si>
    <t>(250) 692-4700</t>
  </si>
  <si>
    <t>ADAM, WILFRED</t>
  </si>
  <si>
    <t>LAKE COWICHAN FIRST NATION</t>
  </si>
  <si>
    <t>(250) 749-3301</t>
  </si>
  <si>
    <t>LIVINGSTONE, CYRIL</t>
  </si>
  <si>
    <t>LAX-KW'ALAAMS</t>
  </si>
  <si>
    <t xml:space="preserve">(250) 625-3293 </t>
  </si>
  <si>
    <t>REECE SR., GARRY</t>
  </si>
  <si>
    <t>LEQ' A: MEL FIRST NATION</t>
  </si>
  <si>
    <t>(604) 826-7976</t>
  </si>
  <si>
    <t>THOMPSON, ALICE</t>
  </si>
  <si>
    <t>LHEIDLI T'ENNEH</t>
  </si>
  <si>
    <t>(250) 963-8451</t>
  </si>
  <si>
    <t>FREDERICK, DOMINIC</t>
  </si>
  <si>
    <t>LITTLE SHUSWAP LAKE</t>
  </si>
  <si>
    <t>(250) 679-3203</t>
  </si>
  <si>
    <t>ARNOUSE, FELIX</t>
  </si>
  <si>
    <t>LOWER KOOTENAY</t>
  </si>
  <si>
    <t>(250) 428-4428</t>
  </si>
  <si>
    <t>LUKE, CHRISTOPHER</t>
  </si>
  <si>
    <t>LOWER NICOLA</t>
  </si>
  <si>
    <t>(250) 378-5157</t>
  </si>
  <si>
    <t>MOSES, DON</t>
  </si>
  <si>
    <t>LOWER SIMILKAMEEN</t>
  </si>
  <si>
    <t>(250) 499-5528</t>
  </si>
  <si>
    <t>EDWARD, ROBERT</t>
  </si>
  <si>
    <t>LYACKSON</t>
  </si>
  <si>
    <t>(250) 246-5019</t>
  </si>
  <si>
    <t>THOMAS, RICHARD</t>
  </si>
  <si>
    <t>LYTTON</t>
  </si>
  <si>
    <t>(250) 455-2304</t>
  </si>
  <si>
    <t>WEBSTER, JANET</t>
  </si>
  <si>
    <t>MALAHAT FIRST NATION</t>
  </si>
  <si>
    <t xml:space="preserve">(250) 743-3231 </t>
  </si>
  <si>
    <t>HARRY, MICHAEL</t>
  </si>
  <si>
    <t>MAMALILIKULLA-QWE'QWA'SOT'EM</t>
  </si>
  <si>
    <t>(250) 287-2955</t>
  </si>
  <si>
    <t>SEWID, HAROLD</t>
  </si>
  <si>
    <t>MATSQUI</t>
  </si>
  <si>
    <t>(604) 826-6145</t>
  </si>
  <si>
    <t>MCKAY, ALICE</t>
  </si>
  <si>
    <t>MCLEOD LAKE</t>
  </si>
  <si>
    <t>(250) 750-4415</t>
  </si>
  <si>
    <t>ORR, DEREK</t>
  </si>
  <si>
    <t>METLAKATLA</t>
  </si>
  <si>
    <t>(250) 628-3234</t>
  </si>
  <si>
    <t>LEIGHTON, HAROLD</t>
  </si>
  <si>
    <t>MORICETOWN</t>
  </si>
  <si>
    <t>(250) 847-2133</t>
  </si>
  <si>
    <t>NIKAL, BARRY</t>
  </si>
  <si>
    <t>MOUNT CURRIE</t>
  </si>
  <si>
    <t>(604) 894-6115</t>
  </si>
  <si>
    <t>ANDREW, LEONARD</t>
  </si>
  <si>
    <t>MOWACHAHT/MUCHALAHT</t>
  </si>
  <si>
    <t>(250) 283-2015</t>
  </si>
  <si>
    <t>JAMES, ARNOLD</t>
  </si>
  <si>
    <t>MUSQUEAM</t>
  </si>
  <si>
    <t>(604) 263-3261</t>
  </si>
  <si>
    <t>CAMPBELL, ERNEST</t>
  </si>
  <si>
    <t>NADLEH WHUTEN</t>
  </si>
  <si>
    <t>(250) 690-7211</t>
  </si>
  <si>
    <t>NOOSKI, LARRY</t>
  </si>
  <si>
    <t>NAK'AZDLI</t>
  </si>
  <si>
    <t>(250) 996-7171</t>
  </si>
  <si>
    <t>SAM, FRED</t>
  </si>
  <si>
    <t>NAMGIS FIRST NATION</t>
  </si>
  <si>
    <t>(250) 974-5556</t>
  </si>
  <si>
    <t>CRANMER, WILLIAM</t>
  </si>
  <si>
    <t>NANOOSE FIRST NATION</t>
  </si>
  <si>
    <t>(250) 390-3661</t>
  </si>
  <si>
    <t>BOB JR., DAVID V</t>
  </si>
  <si>
    <t>NAZKO</t>
  </si>
  <si>
    <t>(250) 992-9085</t>
  </si>
  <si>
    <t>ALEC, DELORES</t>
  </si>
  <si>
    <t>NEE-TAHI-BUHN</t>
  </si>
  <si>
    <t>(604) 263-8663</t>
  </si>
  <si>
    <t>MORRIS, RAYMOND</t>
  </si>
  <si>
    <t>NESKONLITH</t>
  </si>
  <si>
    <t>(250) 679-3295</t>
  </si>
  <si>
    <t>WILSON, JUDY ANN</t>
  </si>
  <si>
    <t>NEW WESTMINSTER</t>
  </si>
  <si>
    <t>(604) 451-0531</t>
  </si>
  <si>
    <t>LARRABEE, RHONDA</t>
  </si>
  <si>
    <t>NICOMEN</t>
  </si>
  <si>
    <t>(250) 455-2514</t>
  </si>
  <si>
    <t>GALLINGER, DONNA</t>
  </si>
  <si>
    <t>NISGA'A VILLAGE OF GINGOLX</t>
  </si>
  <si>
    <t>(250) 326-4212</t>
  </si>
  <si>
    <t>CLAYTON, NELSON</t>
  </si>
  <si>
    <t>NISGA'A VILLAGE OF GITWINKSIHLKW</t>
  </si>
  <si>
    <t>(250) 633-2294</t>
  </si>
  <si>
    <t>LAMBRIGHT, PETER</t>
  </si>
  <si>
    <t>NISGA'A VILLAGE OF LAXGALT'SAP</t>
  </si>
  <si>
    <t>(250) 621-3212</t>
  </si>
  <si>
    <t>MARTIN, WILLARD</t>
  </si>
  <si>
    <t>NISGA'A VILLAGE OF NEW AIYANSH</t>
  </si>
  <si>
    <t>(250) 633-2215</t>
  </si>
  <si>
    <t>WILLIAMS SR., GEORGE</t>
  </si>
  <si>
    <t>NOOAITCH</t>
  </si>
  <si>
    <t>(250) 378-6141</t>
  </si>
  <si>
    <t>KO'WAINTCO, MICHEL</t>
  </si>
  <si>
    <t>N'QUATQUA</t>
  </si>
  <si>
    <t>(604) 452-3221</t>
  </si>
  <si>
    <t>THEVARGE, ARTHUR</t>
  </si>
  <si>
    <t>NUCHATLAHT</t>
  </si>
  <si>
    <t>(250) 332-5908</t>
  </si>
  <si>
    <t>MICHAEL, WALTER</t>
  </si>
  <si>
    <t>NUXALK NATION</t>
  </si>
  <si>
    <t>(250) 799-5613</t>
  </si>
  <si>
    <t>SIWALLACE, SPENCER</t>
  </si>
  <si>
    <t>OKANAGAN</t>
  </si>
  <si>
    <t>(250) 542-4328</t>
  </si>
  <si>
    <t>ALEXIS, FABIAN C.</t>
  </si>
  <si>
    <t>OLD MASSETT VILLAGE COUNCIL</t>
  </si>
  <si>
    <t>(250) 626-3337</t>
  </si>
  <si>
    <t>JONES, JOHN</t>
  </si>
  <si>
    <t>OREGON JACK CREEK</t>
  </si>
  <si>
    <t>(250) 453-9098</t>
  </si>
  <si>
    <t>PASCO, ROBERT S.</t>
  </si>
  <si>
    <t>OSOYOOS</t>
  </si>
  <si>
    <t>(250) 498-3444</t>
  </si>
  <si>
    <t>LOUIE, CLARENCE</t>
  </si>
  <si>
    <t>OWEEKENO/WUIKINUXV</t>
  </si>
  <si>
    <t>(250) 949-8625</t>
  </si>
  <si>
    <t>JOHNSON, FRANK A</t>
  </si>
  <si>
    <t>PACHEEDAHT</t>
  </si>
  <si>
    <t>(250) 647-5521</t>
  </si>
  <si>
    <t>MCCLURG, MARVIN</t>
  </si>
  <si>
    <t>PAUQUACHIN</t>
  </si>
  <si>
    <t>(250) 656-0191</t>
  </si>
  <si>
    <t>UNDERWOOD, BRUCE</t>
  </si>
  <si>
    <t>PENELAKUT</t>
  </si>
  <si>
    <t>(250) 246-2321</t>
  </si>
  <si>
    <t>JACK SR., EARL</t>
  </si>
  <si>
    <t>PENTICTON</t>
  </si>
  <si>
    <t>(250) 493-0048</t>
  </si>
  <si>
    <t>KRUGER, JONATHAN</t>
  </si>
  <si>
    <t>PETERS</t>
  </si>
  <si>
    <t>(604) 794-7059</t>
  </si>
  <si>
    <t>WEBB, NORMA</t>
  </si>
  <si>
    <t>POPKUM</t>
  </si>
  <si>
    <t>(604) 728-7491</t>
  </si>
  <si>
    <t>MURPHY, JAMES</t>
  </si>
  <si>
    <t xml:space="preserve">PROPHET RIVER </t>
  </si>
  <si>
    <t>(250) 773-6555</t>
  </si>
  <si>
    <t>TSAKOZA, LYNETTE</t>
  </si>
  <si>
    <t>QUALICUM FIRST NATION</t>
  </si>
  <si>
    <t>(250) 757-9337</t>
  </si>
  <si>
    <t>CASSIDY, PATRICIA</t>
  </si>
  <si>
    <t>QUATSINO</t>
  </si>
  <si>
    <t xml:space="preserve">(250) 949-6245 </t>
  </si>
  <si>
    <t>NELSON, TOM L.</t>
  </si>
  <si>
    <t>RED BLUFF</t>
  </si>
  <si>
    <t>(250) 747-2900</t>
  </si>
  <si>
    <t>SQUINAS, GERONIMO</t>
  </si>
  <si>
    <t>SAIK'UZ FIRST NATION</t>
  </si>
  <si>
    <t>(250) 567-9293</t>
  </si>
  <si>
    <t>THOMAS, JACKIE</t>
  </si>
  <si>
    <t>SAMAHQUAM</t>
  </si>
  <si>
    <t>(604) 894-3355</t>
  </si>
  <si>
    <t>SMITH, KEITH</t>
  </si>
  <si>
    <t>SAULTEAU FIRST NATIONS</t>
  </si>
  <si>
    <t>(250) 788-3955</t>
  </si>
  <si>
    <t>DAVIS, HARLEY</t>
  </si>
  <si>
    <t>SCOWLITZ</t>
  </si>
  <si>
    <t>(604) 826-5813</t>
  </si>
  <si>
    <t>PHILLIP, ANDREW R.</t>
  </si>
  <si>
    <t>SEABIRD ISLAND</t>
  </si>
  <si>
    <t>(604) 796-2177</t>
  </si>
  <si>
    <t>SEYMOUR, CLEMENT</t>
  </si>
  <si>
    <t>SECHELT</t>
  </si>
  <si>
    <t>(604) 885-2273</t>
  </si>
  <si>
    <t>FESCHUK, GARRY</t>
  </si>
  <si>
    <t>SEMIAHMOO</t>
  </si>
  <si>
    <t>(604) 536-3101</t>
  </si>
  <si>
    <t>COOK, WILLARD</t>
  </si>
  <si>
    <t>SETON LAKE</t>
  </si>
  <si>
    <t>(250) 259-8227</t>
  </si>
  <si>
    <t>CASPER JR., LARRY</t>
  </si>
  <si>
    <t>SHACKAN</t>
  </si>
  <si>
    <t>ADAMS, RUBY</t>
  </si>
  <si>
    <t>SHUSWAP</t>
  </si>
  <si>
    <t>(250) 342-6361</t>
  </si>
  <si>
    <t>SAM, PAUL</t>
  </si>
  <si>
    <t>SHXWHÁ:Y VILLAGE</t>
  </si>
  <si>
    <t>(604) 792-9316</t>
  </si>
  <si>
    <t xml:space="preserve">SHXW'OW'HAMEL </t>
  </si>
  <si>
    <t>(604) 869-2627</t>
  </si>
  <si>
    <t>SIMPCW FIRST NATION</t>
  </si>
  <si>
    <t>(250) 672-9995</t>
  </si>
  <si>
    <t>MATTHEW, KEITH</t>
  </si>
  <si>
    <t>SISKA</t>
  </si>
  <si>
    <t>(250) 455-2219</t>
  </si>
  <si>
    <t>SAMPSON, FRED</t>
  </si>
  <si>
    <t>SKATIN NATIONS</t>
  </si>
  <si>
    <t>(604) 894-0021</t>
  </si>
  <si>
    <t>WILLIAMS, PATRICK</t>
  </si>
  <si>
    <t>SKAWAHLOOK</t>
  </si>
  <si>
    <t>(604) 796-9129</t>
  </si>
  <si>
    <t>CHAPMAN, MAUREEN</t>
  </si>
  <si>
    <t>SKEETCHESTN</t>
  </si>
  <si>
    <t>(250) 373-2493</t>
  </si>
  <si>
    <t>DENEAULT, ALBERT</t>
  </si>
  <si>
    <t>SKIDEGATE</t>
  </si>
  <si>
    <t>(250) 559-4496</t>
  </si>
  <si>
    <t>MILLS, ROBERT</t>
  </si>
  <si>
    <t>SKIN TYEE</t>
  </si>
  <si>
    <t>(250) 694-3517</t>
  </si>
  <si>
    <t>SKIN, ROBERT</t>
  </si>
  <si>
    <t>SKOWKALE</t>
  </si>
  <si>
    <t>(604) 792-0730</t>
  </si>
  <si>
    <t>HALL, ROBERT</t>
  </si>
  <si>
    <t>SKUPPAH</t>
  </si>
  <si>
    <t>(250) 455-2279</t>
  </si>
  <si>
    <t>MCINTYRE, DOUGLAS</t>
  </si>
  <si>
    <t>SKWAH</t>
  </si>
  <si>
    <t>(604) 792-9204</t>
  </si>
  <si>
    <t>MUSSELL, JACK</t>
  </si>
  <si>
    <t>SLIAMMON</t>
  </si>
  <si>
    <t>(604) 483-9646</t>
  </si>
  <si>
    <t>WILLIAMS, CLINT B.</t>
  </si>
  <si>
    <t xml:space="preserve">SNUNEYMUXW </t>
  </si>
  <si>
    <t xml:space="preserve">(250) 740-2300 </t>
  </si>
  <si>
    <t>WHITE III, DOUGLAS</t>
  </si>
  <si>
    <t>SODA CREEK</t>
  </si>
  <si>
    <t>(250) 989-2323</t>
  </si>
  <si>
    <t>SELLARS, BEV</t>
  </si>
  <si>
    <t>SONGHEES FIRST NATION</t>
  </si>
  <si>
    <t>(250) 386-1043</t>
  </si>
  <si>
    <t>SAM, ROBERT</t>
  </si>
  <si>
    <t>SOOWAHLIE</t>
  </si>
  <si>
    <t>(604) 858-4631</t>
  </si>
  <si>
    <t>KELLY, OTIS</t>
  </si>
  <si>
    <t>SPALLUMCHEEN</t>
  </si>
  <si>
    <t>(250) 838-6496</t>
  </si>
  <si>
    <t>CHRISTIAN, WAYNE</t>
  </si>
  <si>
    <t>SPUZZUM</t>
  </si>
  <si>
    <t>(604) 863-2395</t>
  </si>
  <si>
    <t>BOBB, MELVIN</t>
  </si>
  <si>
    <t>SQUAMISH</t>
  </si>
  <si>
    <t>(604) 980-4553</t>
  </si>
  <si>
    <t>WILLIAMS, RICHARD</t>
  </si>
  <si>
    <t>SQUIALA FIRST NATION</t>
  </si>
  <si>
    <t>(604) 792-8300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</si>
</sst>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
    <numFmt numFmtId="166" formatCode="_-* #,##0_-;\-* #,##0_-;_-* &quot;-&quot;??_-;_-@_-"/>
    <numFmt numFmtId="167" formatCode="0.0%"/>
    <numFmt numFmtId="168" formatCode="&quot;$&quot;#,##0"/>
    <numFmt numFmtId="169" formatCode="0.0000"/>
  </numFmts>
  <fonts count="43">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0"/>
    </font>
    <font>
      <sz val="8"/>
      <name val="Arial"/>
      <family val="2"/>
    </font>
    <font>
      <sz val="10"/>
      <color indexed="8"/>
      <name val="ARIAL"/>
      <family val="0"/>
    </font>
    <font>
      <u val="single"/>
      <sz val="10"/>
      <color indexed="5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0"/>
      <color indexed="8"/>
      <name val="Arial"/>
      <family val="2"/>
    </font>
    <font>
      <b/>
      <sz val="18"/>
      <color indexed="9"/>
      <name val="Calibri"/>
      <family val="2"/>
    </font>
    <font>
      <b/>
      <sz val="12"/>
      <color indexed="9"/>
      <name val="Calibri"/>
      <family val="2"/>
    </font>
    <font>
      <u val="single"/>
      <sz val="11"/>
      <color indexed="12"/>
      <name val="Calibri"/>
      <family val="2"/>
    </font>
    <font>
      <sz val="11"/>
      <color indexed="12"/>
      <name val="Calibri"/>
      <family val="2"/>
    </font>
    <font>
      <b/>
      <u val="single"/>
      <sz val="11"/>
      <color indexed="12"/>
      <name val="Calibri"/>
      <family val="2"/>
    </font>
    <font>
      <b/>
      <sz val="11"/>
      <color indexed="12"/>
      <name val="Calibri"/>
      <family val="2"/>
    </font>
    <font>
      <b/>
      <sz val="12"/>
      <color indexed="8"/>
      <name val="Calibri"/>
      <family val="2"/>
    </font>
    <font>
      <sz val="8"/>
      <name val="MS Sans Serif"/>
      <family val="2"/>
    </font>
    <font>
      <b/>
      <u val="single"/>
      <sz val="11"/>
      <color indexed="8"/>
      <name val="Calibri"/>
      <family val="2"/>
    </font>
    <font>
      <sz val="12"/>
      <name val="Arial"/>
      <family val="2"/>
    </font>
    <font>
      <sz val="11"/>
      <name val="Arial"/>
      <family val="2"/>
    </font>
    <font>
      <u val="single"/>
      <sz val="11"/>
      <color indexed="8"/>
      <name val="Calibri"/>
      <family val="2"/>
    </font>
    <font>
      <sz val="8"/>
      <name val="Calibri"/>
      <family val="2"/>
    </font>
    <font>
      <b/>
      <sz val="24"/>
      <name val="Calibri"/>
      <family val="2"/>
    </font>
    <font>
      <sz val="14"/>
      <color indexed="8"/>
      <name val="Calibri"/>
      <family val="2"/>
    </font>
    <font>
      <sz val="10"/>
      <color indexed="8"/>
      <name val="Calibri"/>
      <family val="2"/>
    </font>
    <font>
      <sz val="13"/>
      <color indexed="8"/>
      <name val="Calibri"/>
      <family val="2"/>
    </font>
  </fonts>
  <fills count="34">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63"/>
        <bgColor indexed="64"/>
      </patternFill>
    </fill>
    <fill>
      <patternFill patternType="solid">
        <fgColor indexed="23"/>
        <bgColor indexed="64"/>
      </patternFill>
    </fill>
    <fill>
      <patternFill patternType="solid">
        <fgColor indexed="18"/>
        <bgColor indexed="64"/>
      </patternFill>
    </fill>
    <fill>
      <patternFill patternType="solid">
        <fgColor indexed="28"/>
        <bgColor indexed="64"/>
      </patternFill>
    </fill>
    <fill>
      <patternFill patternType="solid">
        <fgColor indexed="16"/>
        <bgColor indexed="64"/>
      </patternFill>
    </fill>
    <fill>
      <patternFill patternType="solid">
        <fgColor indexed="56"/>
        <bgColor indexed="64"/>
      </patternFill>
    </fill>
    <fill>
      <patternFill patternType="solid">
        <fgColor indexed="21"/>
        <bgColor indexed="64"/>
      </patternFill>
    </fill>
    <fill>
      <patternFill patternType="solid">
        <fgColor indexed="60"/>
        <bgColor indexed="64"/>
      </patternFill>
    </fill>
  </fills>
  <borders count="6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style="thin">
        <color indexed="49"/>
      </top>
      <bottom style="double">
        <color indexed="49"/>
      </bottom>
    </border>
    <border>
      <left style="medium"/>
      <right/>
      <top/>
      <bottom/>
    </border>
    <border>
      <left/>
      <right/>
      <top style="thin"/>
      <bottom/>
    </border>
    <border>
      <left style="medium"/>
      <right/>
      <top style="medium"/>
      <bottom/>
    </border>
    <border>
      <left style="thin"/>
      <right style="thin"/>
      <top/>
      <bottom style="thin"/>
    </border>
    <border>
      <left/>
      <right/>
      <top/>
      <bottom style="thin"/>
    </border>
    <border>
      <left style="thin"/>
      <right/>
      <top/>
      <bottom/>
    </border>
    <border>
      <left/>
      <right/>
      <top style="thin"/>
      <bottom style="thin"/>
    </border>
    <border>
      <left style="thin"/>
      <right/>
      <top style="thin"/>
      <bottom style="thin"/>
    </border>
    <border>
      <left/>
      <right style="thin"/>
      <top style="thin"/>
      <bottom style="thin"/>
    </border>
    <border>
      <left style="thin"/>
      <right/>
      <top/>
      <bottom style="thin"/>
    </border>
    <border>
      <left style="thin"/>
      <right/>
      <top style="thin"/>
      <bottom/>
    </border>
    <border>
      <left/>
      <right style="thin"/>
      <top style="thin"/>
      <bottom/>
    </border>
    <border>
      <left/>
      <right style="thin"/>
      <top/>
      <bottom/>
    </border>
    <border>
      <left/>
      <right style="thin"/>
      <top/>
      <bottom style="thin"/>
    </border>
    <border>
      <left style="thin"/>
      <right style="thin"/>
      <top style="thin"/>
      <bottom style="thin"/>
    </border>
    <border>
      <left style="medium"/>
      <right style="thin"/>
      <top/>
      <bottom/>
    </border>
    <border>
      <left style="thin"/>
      <right style="thin"/>
      <top/>
      <bottom/>
    </border>
    <border>
      <left/>
      <right style="medium"/>
      <top/>
      <bottom/>
    </border>
    <border>
      <left style="medium"/>
      <right style="thin"/>
      <top/>
      <bottom style="medium"/>
    </border>
    <border>
      <left style="thin"/>
      <right style="thin"/>
      <top/>
      <bottom style="medium"/>
    </border>
    <border>
      <left/>
      <right style="medium"/>
      <top/>
      <bottom style="medium"/>
    </border>
    <border>
      <left/>
      <right/>
      <top/>
      <bottom style="thin">
        <color indexed="8"/>
      </bottom>
    </border>
    <border>
      <left/>
      <right style="thin"/>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top style="thin">
        <color indexed="8"/>
      </top>
      <bottom/>
    </border>
    <border>
      <left/>
      <right style="thin">
        <color indexed="8"/>
      </right>
      <top style="thin">
        <color indexed="8"/>
      </top>
      <bottom/>
    </border>
    <border>
      <left/>
      <right style="thin">
        <color indexed="8"/>
      </right>
      <top/>
      <bottom/>
    </border>
    <border>
      <left/>
      <right style="thin">
        <color indexed="8"/>
      </right>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thin"/>
      <right style="thin">
        <color indexed="8"/>
      </right>
      <top/>
      <bottom/>
    </border>
    <border>
      <left style="thin"/>
      <right style="thin">
        <color indexed="8"/>
      </right>
      <top style="thin"/>
      <bottom/>
    </border>
    <border>
      <left style="thin">
        <color indexed="8"/>
      </left>
      <right style="thin">
        <color indexed="8"/>
      </right>
      <top style="thin"/>
      <bottom/>
    </border>
    <border>
      <left style="thin"/>
      <right style="thin"/>
      <top/>
      <bottom style="thin">
        <color indexed="8"/>
      </bottom>
    </border>
    <border>
      <left style="thin"/>
      <right style="thin">
        <color indexed="8"/>
      </right>
      <top/>
      <bottom style="thin">
        <color indexed="8"/>
      </bottom>
    </border>
    <border>
      <left style="thin">
        <color indexed="8"/>
      </left>
      <right style="thin"/>
      <top style="thin">
        <color indexed="8"/>
      </top>
      <bottom style="thin">
        <color indexed="8"/>
      </bottom>
    </border>
    <border>
      <left style="thin">
        <color indexed="8"/>
      </left>
      <right style="thin"/>
      <top style="thin">
        <color indexed="8"/>
      </top>
      <bottom/>
    </border>
    <border>
      <left style="thin">
        <color indexed="8"/>
      </left>
      <right style="thin"/>
      <top/>
      <bottom/>
    </border>
    <border>
      <left style="thin">
        <color indexed="8"/>
      </left>
      <right style="thin"/>
      <top/>
      <bottom style="thin">
        <color indexed="8"/>
      </bottom>
    </border>
    <border>
      <left style="hair">
        <color indexed="22"/>
      </left>
      <right style="hair">
        <color indexed="22"/>
      </right>
      <top style="hair">
        <color indexed="22"/>
      </top>
      <bottom/>
    </border>
    <border>
      <left/>
      <right/>
      <top style="thin">
        <color indexed="8"/>
      </top>
      <bottom style="thin"/>
    </border>
    <border>
      <left style="thin">
        <color indexed="8"/>
      </left>
      <right/>
      <top style="thin">
        <color indexed="8"/>
      </top>
      <bottom/>
    </border>
    <border>
      <left style="thin">
        <color indexed="8"/>
      </left>
      <right/>
      <top/>
      <bottom/>
    </border>
    <border>
      <left/>
      <right style="thin"/>
      <top style="thin">
        <color indexed="8"/>
      </top>
      <bottom style="thin">
        <color indexed="8"/>
      </bottom>
    </border>
  </borders>
  <cellStyleXfs count="14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2"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14"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5"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1" borderId="0" applyNumberFormat="0" applyBorder="0" applyAlignment="0" applyProtection="0"/>
    <xf numFmtId="0" fontId="16" fillId="16" borderId="0" applyNumberFormat="0" applyBorder="0" applyAlignment="0" applyProtection="0"/>
    <xf numFmtId="0" fontId="16" fillId="18" borderId="0" applyNumberFormat="0" applyBorder="0" applyAlignment="0" applyProtection="0"/>
    <xf numFmtId="0" fontId="16" fillId="5" borderId="0" applyNumberFormat="0" applyBorder="0" applyAlignment="0" applyProtection="0"/>
    <xf numFmtId="0" fontId="16" fillId="19"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17" borderId="0" applyNumberFormat="0" applyBorder="0" applyAlignment="0" applyProtection="0"/>
    <xf numFmtId="0" fontId="16" fillId="22" borderId="0" applyNumberFormat="0" applyBorder="0" applyAlignment="0" applyProtection="0"/>
    <xf numFmtId="0" fontId="16" fillId="16" borderId="0" applyNumberFormat="0" applyBorder="0" applyAlignment="0" applyProtection="0"/>
    <xf numFmtId="0" fontId="16" fillId="23" borderId="0" applyNumberFormat="0" applyBorder="0" applyAlignment="0" applyProtection="0"/>
    <xf numFmtId="0" fontId="6" fillId="4" borderId="0" applyNumberFormat="0" applyBorder="0" applyAlignment="0" applyProtection="0"/>
    <xf numFmtId="0" fontId="10" fillId="11" borderId="1" applyNumberFormat="0" applyAlignment="0" applyProtection="0"/>
    <xf numFmtId="0" fontId="10" fillId="24" borderId="1" applyNumberFormat="0" applyAlignment="0" applyProtection="0"/>
    <xf numFmtId="0" fontId="12"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1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5" fillId="6" borderId="0" applyNumberFormat="0" applyBorder="0" applyAlignment="0" applyProtection="0"/>
    <xf numFmtId="0" fontId="2" fillId="0" borderId="3" applyNumberFormat="0" applyFill="0" applyAlignment="0" applyProtection="0"/>
    <xf numFmtId="0" fontId="21" fillId="0" borderId="4" applyNumberFormat="0" applyFill="0" applyAlignment="0" applyProtection="0"/>
    <xf numFmtId="0" fontId="3" fillId="0" borderId="5" applyNumberFormat="0" applyFill="0" applyAlignment="0" applyProtection="0"/>
    <xf numFmtId="0" fontId="22" fillId="0" borderId="5" applyNumberFormat="0" applyFill="0" applyAlignment="0" applyProtection="0"/>
    <xf numFmtId="0" fontId="4" fillId="0" borderId="6" applyNumberFormat="0" applyFill="0" applyAlignment="0" applyProtection="0"/>
    <xf numFmtId="0" fontId="23" fillId="0" borderId="7" applyNumberFormat="0" applyFill="0" applyAlignment="0" applyProtection="0"/>
    <xf numFmtId="0" fontId="4" fillId="0" borderId="0" applyNumberFormat="0" applyFill="0" applyBorder="0" applyAlignment="0" applyProtection="0"/>
    <xf numFmtId="0" fontId="23" fillId="0" borderId="0" applyNumberFormat="0" applyFill="0" applyBorder="0" applyAlignment="0" applyProtection="0"/>
    <xf numFmtId="0" fontId="28" fillId="0" borderId="0" applyNumberFormat="0" applyFill="0" applyBorder="0" applyAlignment="0" applyProtection="0"/>
    <xf numFmtId="0" fontId="20" fillId="0" borderId="0" applyNumberFormat="0" applyFill="0" applyBorder="0" applyAlignment="0" applyProtection="0"/>
    <xf numFmtId="0" fontId="8" fillId="3" borderId="1" applyNumberFormat="0" applyAlignment="0" applyProtection="0"/>
    <xf numFmtId="0" fontId="8" fillId="13" borderId="1" applyNumberFormat="0" applyAlignment="0" applyProtection="0"/>
    <xf numFmtId="0" fontId="11" fillId="0" borderId="8" applyNumberFormat="0" applyFill="0" applyAlignment="0" applyProtection="0"/>
    <xf numFmtId="0" fontId="7" fillId="1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19" fillId="0" borderId="0">
      <alignment vertical="top"/>
      <protection/>
    </xf>
    <xf numFmtId="0" fontId="25"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17" fillId="0" borderId="0">
      <alignment/>
      <protection/>
    </xf>
    <xf numFmtId="0" fontId="0" fillId="0" borderId="0">
      <alignment/>
      <protection/>
    </xf>
    <xf numFmtId="0" fontId="0" fillId="7" borderId="9" applyNumberFormat="0" applyFont="0" applyAlignment="0" applyProtection="0"/>
    <xf numFmtId="0" fontId="0" fillId="7" borderId="9" applyNumberFormat="0" applyFont="0" applyAlignment="0" applyProtection="0"/>
    <xf numFmtId="0" fontId="0" fillId="7" borderId="9" applyNumberFormat="0" applyFont="0" applyAlignment="0" applyProtection="0"/>
    <xf numFmtId="0" fontId="0" fillId="7" borderId="9" applyNumberFormat="0" applyFont="0" applyAlignment="0" applyProtection="0"/>
    <xf numFmtId="0" fontId="0" fillId="7" borderId="9" applyNumberFormat="0" applyFont="0" applyAlignment="0" applyProtection="0"/>
    <xf numFmtId="0" fontId="0" fillId="7" borderId="9" applyNumberFormat="0" applyFont="0" applyAlignment="0" applyProtection="0"/>
    <xf numFmtId="0" fontId="0" fillId="7" borderId="9" applyNumberFormat="0" applyFont="0" applyAlignment="0" applyProtection="0"/>
    <xf numFmtId="0" fontId="0" fillId="7" borderId="9" applyNumberFormat="0" applyFont="0" applyAlignment="0" applyProtection="0"/>
    <xf numFmtId="0" fontId="0" fillId="7" borderId="9" applyNumberFormat="0" applyFont="0" applyAlignment="0" applyProtection="0"/>
    <xf numFmtId="0" fontId="0" fillId="7" borderId="9" applyNumberFormat="0" applyFont="0" applyAlignment="0" applyProtection="0"/>
    <xf numFmtId="0" fontId="0" fillId="7" borderId="9" applyNumberFormat="0" applyFont="0" applyAlignment="0" applyProtection="0"/>
    <xf numFmtId="0" fontId="0" fillId="7" borderId="9" applyNumberFormat="0" applyFont="0" applyAlignment="0" applyProtection="0"/>
    <xf numFmtId="0" fontId="0" fillId="7" borderId="9" applyNumberFormat="0" applyFont="0" applyAlignment="0" applyProtection="0"/>
    <xf numFmtId="0" fontId="0" fillId="7" borderId="9" applyNumberFormat="0" applyFont="0" applyAlignment="0" applyProtection="0"/>
    <xf numFmtId="0" fontId="9" fillId="11" borderId="10" applyNumberFormat="0" applyAlignment="0" applyProtection="0"/>
    <xf numFmtId="0" fontId="9" fillId="24" borderId="10"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15" fillId="0" borderId="11" applyNumberFormat="0" applyFill="0" applyAlignment="0" applyProtection="0"/>
    <xf numFmtId="0" fontId="15" fillId="0" borderId="12" applyNumberFormat="0" applyFill="0" applyAlignment="0" applyProtection="0"/>
    <xf numFmtId="0" fontId="13" fillId="0" borderId="0" applyNumberFormat="0" applyFill="0" applyBorder="0" applyAlignment="0" applyProtection="0"/>
  </cellStyleXfs>
  <cellXfs count="452">
    <xf numFmtId="0" fontId="0" fillId="0" borderId="0" xfId="0" applyAlignment="1">
      <alignment/>
    </xf>
    <xf numFmtId="168" fontId="0" fillId="0" borderId="13" xfId="100" applyNumberFormat="1" applyBorder="1" applyAlignment="1">
      <alignment horizontal="center"/>
      <protection/>
    </xf>
    <xf numFmtId="0" fontId="0" fillId="0" borderId="0" xfId="0" applyFont="1" applyAlignment="1">
      <alignment/>
    </xf>
    <xf numFmtId="0" fontId="26" fillId="26" borderId="14" xfId="0" applyFont="1" applyFill="1" applyBorder="1" applyAlignment="1">
      <alignment horizontal="center"/>
    </xf>
    <xf numFmtId="0" fontId="0" fillId="0" borderId="0" xfId="0" applyBorder="1" applyAlignment="1">
      <alignment/>
    </xf>
    <xf numFmtId="0" fontId="17" fillId="0" borderId="15" xfId="116" applyBorder="1" applyAlignment="1">
      <alignment horizontal="center" vertical="center" wrapText="1"/>
      <protection/>
    </xf>
    <xf numFmtId="168" fontId="0" fillId="0" borderId="0" xfId="100" applyNumberFormat="1" applyAlignment="1">
      <alignment horizontal="center"/>
      <protection/>
    </xf>
    <xf numFmtId="168" fontId="18" fillId="0" borderId="0" xfId="116" applyNumberFormat="1" applyFont="1" applyFill="1" applyAlignment="1">
      <alignment horizontal="center"/>
      <protection/>
    </xf>
    <xf numFmtId="168" fontId="17" fillId="0" borderId="0" xfId="116" applyNumberFormat="1" applyAlignment="1">
      <alignment horizontal="center"/>
      <protection/>
    </xf>
    <xf numFmtId="0" fontId="0" fillId="0" borderId="0" xfId="0" applyFill="1" applyAlignment="1">
      <alignment/>
    </xf>
    <xf numFmtId="0" fontId="15" fillId="15" borderId="16" xfId="0" applyFont="1" applyFill="1" applyBorder="1" applyAlignment="1">
      <alignment horizontal="center" vertical="center"/>
    </xf>
    <xf numFmtId="0" fontId="15" fillId="18" borderId="16" xfId="0" applyFont="1" applyFill="1" applyBorder="1" applyAlignment="1">
      <alignment horizontal="center" vertical="center"/>
    </xf>
    <xf numFmtId="0" fontId="15" fillId="18" borderId="16" xfId="0" applyFont="1" applyFill="1" applyBorder="1" applyAlignment="1">
      <alignment horizontal="center" vertical="center" wrapText="1"/>
    </xf>
    <xf numFmtId="0" fontId="15" fillId="17" borderId="16" xfId="0" applyFont="1" applyFill="1" applyBorder="1" applyAlignment="1">
      <alignment horizontal="center" vertical="center" wrapText="1"/>
    </xf>
    <xf numFmtId="0" fontId="15" fillId="12" borderId="16" xfId="0" applyFont="1" applyFill="1" applyBorder="1" applyAlignment="1">
      <alignment horizontal="center" vertical="center" wrapText="1"/>
    </xf>
    <xf numFmtId="165" fontId="25" fillId="0" borderId="0" xfId="0" applyNumberFormat="1" applyFont="1" applyFill="1" applyBorder="1" applyAlignment="1">
      <alignment horizontal="center"/>
    </xf>
    <xf numFmtId="0" fontId="25" fillId="0" borderId="0" xfId="89" applyFont="1" applyFill="1" applyBorder="1">
      <alignment/>
      <protection/>
    </xf>
    <xf numFmtId="0" fontId="25" fillId="0" borderId="0" xfId="0" applyFont="1" applyFill="1" applyBorder="1" applyAlignment="1">
      <alignment/>
    </xf>
    <xf numFmtId="0" fontId="25" fillId="0" borderId="17" xfId="89" applyFont="1" applyFill="1" applyBorder="1">
      <alignment/>
      <protection/>
    </xf>
    <xf numFmtId="0" fontId="25" fillId="0" borderId="0" xfId="0" applyFont="1" applyFill="1" applyAlignment="1">
      <alignment/>
    </xf>
    <xf numFmtId="0" fontId="25" fillId="0" borderId="0" xfId="0" applyFont="1" applyFill="1" applyAlignment="1">
      <alignment horizontal="center"/>
    </xf>
    <xf numFmtId="0" fontId="25" fillId="0" borderId="14" xfId="115" applyFont="1" applyFill="1" applyBorder="1">
      <alignment/>
      <protection/>
    </xf>
    <xf numFmtId="0" fontId="25" fillId="0" borderId="0" xfId="116" applyFont="1" applyFill="1" applyBorder="1">
      <alignment/>
      <protection/>
    </xf>
    <xf numFmtId="0" fontId="25" fillId="0" borderId="0" xfId="115" applyFont="1" applyFill="1" applyBorder="1">
      <alignment/>
      <protection/>
    </xf>
    <xf numFmtId="0" fontId="25" fillId="0" borderId="17" xfId="115" applyFont="1" applyFill="1" applyBorder="1">
      <alignment/>
      <protection/>
    </xf>
    <xf numFmtId="0" fontId="25" fillId="0" borderId="17" xfId="116" applyFont="1" applyFill="1" applyBorder="1">
      <alignment/>
      <protection/>
    </xf>
    <xf numFmtId="0" fontId="25" fillId="0" borderId="18" xfId="115" applyFont="1" applyFill="1" applyBorder="1" applyAlignment="1">
      <alignment horizontal="center"/>
      <protection/>
    </xf>
    <xf numFmtId="0" fontId="25" fillId="0" borderId="19" xfId="115" applyFont="1" applyFill="1" applyBorder="1">
      <alignment/>
      <protection/>
    </xf>
    <xf numFmtId="0" fontId="25" fillId="0" borderId="19" xfId="116" applyFont="1" applyFill="1" applyBorder="1">
      <alignment/>
      <protection/>
    </xf>
    <xf numFmtId="0" fontId="25" fillId="0" borderId="20" xfId="115" applyFont="1" applyFill="1" applyBorder="1" applyAlignment="1">
      <alignment horizontal="center"/>
      <protection/>
    </xf>
    <xf numFmtId="0" fontId="25" fillId="0" borderId="21" xfId="116" applyFont="1" applyFill="1" applyBorder="1">
      <alignment/>
      <protection/>
    </xf>
    <xf numFmtId="0" fontId="25" fillId="0" borderId="22" xfId="115" applyFont="1" applyFill="1" applyBorder="1" applyAlignment="1">
      <alignment horizontal="center"/>
      <protection/>
    </xf>
    <xf numFmtId="0" fontId="25" fillId="0" borderId="0" xfId="100" applyFont="1" applyFill="1" applyBorder="1">
      <alignment/>
      <protection/>
    </xf>
    <xf numFmtId="0" fontId="25" fillId="0" borderId="0" xfId="83" applyFont="1" applyFill="1" applyBorder="1" applyAlignment="1" applyProtection="1">
      <alignment/>
      <protection/>
    </xf>
    <xf numFmtId="0" fontId="25" fillId="0" borderId="17" xfId="83" applyFont="1" applyFill="1" applyBorder="1" applyAlignment="1" applyProtection="1">
      <alignment/>
      <protection/>
    </xf>
    <xf numFmtId="0" fontId="25" fillId="0" borderId="0" xfId="88" applyFont="1" applyFill="1" applyBorder="1">
      <alignment/>
      <protection/>
    </xf>
    <xf numFmtId="0" fontId="25" fillId="0" borderId="19" xfId="83" applyFont="1" applyFill="1" applyBorder="1" applyAlignment="1" applyProtection="1">
      <alignment/>
      <protection/>
    </xf>
    <xf numFmtId="0" fontId="25" fillId="0" borderId="19" xfId="89" applyFont="1" applyFill="1" applyBorder="1">
      <alignment/>
      <protection/>
    </xf>
    <xf numFmtId="0" fontId="25" fillId="0" borderId="22" xfId="88" applyFont="1" applyFill="1" applyBorder="1" applyAlignment="1">
      <alignment horizontal="center" wrapText="1"/>
      <protection/>
    </xf>
    <xf numFmtId="0" fontId="25" fillId="0" borderId="17" xfId="88" applyFont="1" applyFill="1" applyBorder="1">
      <alignment/>
      <protection/>
    </xf>
    <xf numFmtId="0" fontId="25" fillId="0" borderId="18" xfId="88" applyFont="1" applyFill="1" applyBorder="1" applyAlignment="1">
      <alignment horizontal="center" wrapText="1"/>
      <protection/>
    </xf>
    <xf numFmtId="0" fontId="25" fillId="0" borderId="18" xfId="100" applyFont="1" applyFill="1" applyBorder="1" applyAlignment="1">
      <alignment horizontal="center" wrapText="1"/>
      <protection/>
    </xf>
    <xf numFmtId="0" fontId="25" fillId="0" borderId="20" xfId="88" applyFont="1" applyFill="1" applyBorder="1" applyAlignment="1">
      <alignment horizontal="center" wrapText="1"/>
      <protection/>
    </xf>
    <xf numFmtId="0" fontId="25" fillId="0" borderId="19" xfId="88" applyFont="1" applyFill="1" applyBorder="1">
      <alignment/>
      <protection/>
    </xf>
    <xf numFmtId="0" fontId="25" fillId="0" borderId="0" xfId="89" applyFont="1" applyFill="1" applyBorder="1" applyAlignment="1">
      <alignment horizontal="center"/>
      <protection/>
    </xf>
    <xf numFmtId="0" fontId="25" fillId="0" borderId="0" xfId="116" applyFont="1" applyFill="1" applyBorder="1" applyAlignment="1">
      <alignment horizontal="center"/>
      <protection/>
    </xf>
    <xf numFmtId="0" fontId="25" fillId="0" borderId="17" xfId="89" applyFont="1" applyFill="1" applyBorder="1" applyAlignment="1">
      <alignment horizontal="center"/>
      <protection/>
    </xf>
    <xf numFmtId="0" fontId="25" fillId="0" borderId="19" xfId="89" applyFont="1" applyFill="1" applyBorder="1" applyAlignment="1">
      <alignment horizontal="center"/>
      <protection/>
    </xf>
    <xf numFmtId="0" fontId="25" fillId="0" borderId="17" xfId="116" applyFont="1" applyFill="1" applyBorder="1" applyAlignment="1">
      <alignment horizontal="center"/>
      <protection/>
    </xf>
    <xf numFmtId="0" fontId="25" fillId="0" borderId="19" xfId="116" applyFont="1" applyFill="1" applyBorder="1" applyAlignment="1">
      <alignment horizontal="center"/>
      <protection/>
    </xf>
    <xf numFmtId="0" fontId="25" fillId="0" borderId="0" xfId="0" applyFont="1" applyFill="1" applyBorder="1" applyAlignment="1">
      <alignment horizontal="center"/>
    </xf>
    <xf numFmtId="166" fontId="25" fillId="0" borderId="14" xfId="69" applyNumberFormat="1" applyFont="1" applyFill="1" applyBorder="1" applyAlignment="1">
      <alignment horizontal="center" vertical="center"/>
    </xf>
    <xf numFmtId="167" fontId="25" fillId="0" borderId="14" xfId="115" applyNumberFormat="1" applyFont="1" applyFill="1" applyBorder="1" applyAlignment="1">
      <alignment horizontal="center" vertical="center"/>
      <protection/>
    </xf>
    <xf numFmtId="0" fontId="25" fillId="0" borderId="14" xfId="109" applyFont="1" applyFill="1" applyBorder="1" applyAlignment="1">
      <alignment horizontal="center" vertical="center"/>
      <protection/>
    </xf>
    <xf numFmtId="167" fontId="25" fillId="0" borderId="14" xfId="97" applyNumberFormat="1" applyFont="1" applyFill="1" applyBorder="1" applyAlignment="1">
      <alignment horizontal="center" vertical="center"/>
      <protection/>
    </xf>
    <xf numFmtId="168" fontId="25" fillId="0" borderId="14" xfId="97" applyNumberFormat="1" applyFont="1" applyFill="1" applyBorder="1" applyAlignment="1">
      <alignment horizontal="center" vertical="center"/>
      <protection/>
    </xf>
    <xf numFmtId="0" fontId="25" fillId="0" borderId="14" xfId="102" applyFont="1" applyFill="1" applyBorder="1" applyAlignment="1">
      <alignment horizontal="center" vertical="center"/>
      <protection/>
    </xf>
    <xf numFmtId="165" fontId="25" fillId="0" borderId="14" xfId="0" applyNumberFormat="1" applyFont="1" applyFill="1" applyBorder="1" applyAlignment="1">
      <alignment horizontal="center" vertical="center"/>
    </xf>
    <xf numFmtId="0" fontId="25" fillId="0" borderId="0" xfId="116" applyFont="1" applyFill="1" applyBorder="1" applyAlignment="1">
      <alignment horizontal="center" vertical="center"/>
      <protection/>
    </xf>
    <xf numFmtId="166" fontId="25" fillId="0" borderId="0" xfId="69" applyNumberFormat="1" applyFont="1" applyFill="1" applyBorder="1" applyAlignment="1">
      <alignment horizontal="center" vertical="center"/>
    </xf>
    <xf numFmtId="167" fontId="25" fillId="0" borderId="0" xfId="97" applyNumberFormat="1" applyFont="1" applyFill="1" applyBorder="1" applyAlignment="1">
      <alignment horizontal="center" vertical="center"/>
      <protection/>
    </xf>
    <xf numFmtId="168" fontId="25" fillId="0" borderId="0" xfId="97" applyNumberFormat="1" applyFont="1" applyFill="1" applyBorder="1" applyAlignment="1">
      <alignment horizontal="center" vertical="center"/>
      <protection/>
    </xf>
    <xf numFmtId="0" fontId="25" fillId="0" borderId="0" xfId="102" applyFont="1" applyFill="1" applyBorder="1" applyAlignment="1">
      <alignment horizontal="center" vertical="center"/>
      <protection/>
    </xf>
    <xf numFmtId="165" fontId="25" fillId="0" borderId="0" xfId="0" applyNumberFormat="1" applyFont="1" applyFill="1" applyBorder="1" applyAlignment="1">
      <alignment horizontal="center" vertical="center"/>
    </xf>
    <xf numFmtId="166" fontId="25" fillId="0" borderId="17" xfId="69" applyNumberFormat="1" applyFont="1" applyFill="1" applyBorder="1" applyAlignment="1">
      <alignment horizontal="center" vertical="center"/>
    </xf>
    <xf numFmtId="167" fontId="25" fillId="0" borderId="19" xfId="115" applyNumberFormat="1" applyFont="1" applyFill="1" applyBorder="1" applyAlignment="1">
      <alignment horizontal="center" vertical="center"/>
      <protection/>
    </xf>
    <xf numFmtId="167" fontId="25" fillId="0" borderId="17" xfId="97" applyNumberFormat="1" applyFont="1" applyFill="1" applyBorder="1" applyAlignment="1">
      <alignment horizontal="center" vertical="center"/>
      <protection/>
    </xf>
    <xf numFmtId="168" fontId="25" fillId="0" borderId="17" xfId="97" applyNumberFormat="1" applyFont="1" applyFill="1" applyBorder="1" applyAlignment="1">
      <alignment horizontal="center" vertical="center"/>
      <protection/>
    </xf>
    <xf numFmtId="0" fontId="25" fillId="0" borderId="17" xfId="102" applyFont="1" applyFill="1" applyBorder="1" applyAlignment="1">
      <alignment horizontal="center" vertical="center"/>
      <protection/>
    </xf>
    <xf numFmtId="165" fontId="25" fillId="0" borderId="17" xfId="0" applyNumberFormat="1" applyFont="1" applyFill="1" applyBorder="1" applyAlignment="1">
      <alignment horizontal="center" vertical="center"/>
    </xf>
    <xf numFmtId="0" fontId="25" fillId="0" borderId="17" xfId="116" applyFont="1" applyFill="1" applyBorder="1" applyAlignment="1">
      <alignment horizontal="center" vertical="center"/>
      <protection/>
    </xf>
    <xf numFmtId="167" fontId="25" fillId="0" borderId="0" xfId="115" applyNumberFormat="1" applyFont="1" applyFill="1" applyBorder="1" applyAlignment="1">
      <alignment horizontal="center" vertical="center"/>
      <protection/>
    </xf>
    <xf numFmtId="0" fontId="25" fillId="0" borderId="0" xfId="109" applyFont="1" applyFill="1" applyBorder="1" applyAlignment="1">
      <alignment horizontal="center" vertical="center"/>
      <protection/>
    </xf>
    <xf numFmtId="165" fontId="25" fillId="0" borderId="0" xfId="69" applyNumberFormat="1" applyFont="1" applyFill="1" applyBorder="1" applyAlignment="1">
      <alignment horizontal="center" vertical="center"/>
    </xf>
    <xf numFmtId="165" fontId="25" fillId="0" borderId="0" xfId="106" applyNumberFormat="1" applyFont="1" applyFill="1" applyBorder="1" applyAlignment="1">
      <alignment horizontal="center" vertical="center"/>
      <protection/>
    </xf>
    <xf numFmtId="167" fontId="25" fillId="0" borderId="0" xfId="0" applyNumberFormat="1" applyFont="1" applyFill="1" applyBorder="1" applyAlignment="1">
      <alignment horizontal="center" vertical="center"/>
    </xf>
    <xf numFmtId="3" fontId="25" fillId="0" borderId="0" xfId="0" applyNumberFormat="1" applyFont="1" applyFill="1" applyBorder="1" applyAlignment="1">
      <alignment horizontal="center" vertical="center"/>
    </xf>
    <xf numFmtId="0" fontId="25" fillId="0" borderId="0" xfId="0" applyFont="1" applyFill="1" applyBorder="1" applyAlignment="1">
      <alignment horizontal="center" vertical="center"/>
    </xf>
    <xf numFmtId="168" fontId="25" fillId="0" borderId="0" xfId="0" applyNumberFormat="1" applyFont="1" applyFill="1" applyBorder="1" applyAlignment="1">
      <alignment horizontal="center" vertical="center"/>
    </xf>
    <xf numFmtId="0" fontId="25" fillId="0" borderId="0" xfId="106" applyFont="1" applyFill="1" applyBorder="1" applyAlignment="1">
      <alignment horizontal="center" vertical="center"/>
      <protection/>
    </xf>
    <xf numFmtId="166" fontId="25" fillId="0" borderId="19" xfId="69" applyNumberFormat="1" applyFont="1" applyFill="1" applyBorder="1" applyAlignment="1">
      <alignment horizontal="center" vertical="center"/>
    </xf>
    <xf numFmtId="0" fontId="25" fillId="0" borderId="19" xfId="109" applyFont="1" applyFill="1" applyBorder="1" applyAlignment="1">
      <alignment horizontal="center" vertical="center"/>
      <protection/>
    </xf>
    <xf numFmtId="167" fontId="25" fillId="0" borderId="19" xfId="97" applyNumberFormat="1" applyFont="1" applyFill="1" applyBorder="1" applyAlignment="1">
      <alignment horizontal="center" vertical="center"/>
      <protection/>
    </xf>
    <xf numFmtId="168" fontId="25" fillId="0" borderId="19" xfId="97" applyNumberFormat="1" applyFont="1" applyFill="1" applyBorder="1" applyAlignment="1">
      <alignment horizontal="center" vertical="center"/>
      <protection/>
    </xf>
    <xf numFmtId="0" fontId="25" fillId="0" borderId="19" xfId="102" applyFont="1" applyFill="1" applyBorder="1" applyAlignment="1">
      <alignment horizontal="center" vertical="center"/>
      <protection/>
    </xf>
    <xf numFmtId="0" fontId="25" fillId="0" borderId="19" xfId="116" applyFont="1" applyFill="1" applyBorder="1" applyAlignment="1">
      <alignment horizontal="center" vertical="center"/>
      <protection/>
    </xf>
    <xf numFmtId="0" fontId="25" fillId="0" borderId="21" xfId="116" applyFont="1" applyFill="1" applyBorder="1" applyAlignment="1">
      <alignment horizontal="center" vertical="center"/>
      <protection/>
    </xf>
    <xf numFmtId="165" fontId="25" fillId="0" borderId="17" xfId="69" applyNumberFormat="1" applyFont="1" applyFill="1" applyBorder="1" applyAlignment="1">
      <alignment horizontal="center" vertical="center"/>
    </xf>
    <xf numFmtId="165" fontId="25" fillId="0" borderId="17" xfId="106" applyNumberFormat="1" applyFont="1" applyFill="1" applyBorder="1" applyAlignment="1">
      <alignment horizontal="center" vertical="center"/>
      <protection/>
    </xf>
    <xf numFmtId="0" fontId="25" fillId="0" borderId="19" xfId="112" applyFont="1" applyFill="1" applyBorder="1" applyAlignment="1">
      <alignment horizontal="center" vertical="center"/>
      <protection/>
    </xf>
    <xf numFmtId="0" fontId="25" fillId="0" borderId="0" xfId="88" applyFont="1" applyFill="1" applyBorder="1" applyAlignment="1">
      <alignment horizontal="center" wrapText="1"/>
      <protection/>
    </xf>
    <xf numFmtId="0" fontId="25" fillId="0" borderId="0" xfId="100" applyFont="1" applyFill="1" applyBorder="1" applyAlignment="1">
      <alignment horizontal="center" wrapText="1"/>
      <protection/>
    </xf>
    <xf numFmtId="0" fontId="25" fillId="0" borderId="17" xfId="88" applyFont="1" applyFill="1" applyBorder="1" applyAlignment="1">
      <alignment horizontal="center" wrapText="1"/>
      <protection/>
    </xf>
    <xf numFmtId="0" fontId="25" fillId="0" borderId="17" xfId="100" applyFont="1" applyFill="1" applyBorder="1" applyAlignment="1">
      <alignment horizontal="center" wrapText="1"/>
      <protection/>
    </xf>
    <xf numFmtId="0" fontId="25" fillId="0" borderId="19" xfId="88" applyFont="1" applyFill="1" applyBorder="1" applyAlignment="1">
      <alignment horizontal="center" wrapText="1"/>
      <protection/>
    </xf>
    <xf numFmtId="0" fontId="25" fillId="0" borderId="23" xfId="115" applyFont="1" applyFill="1" applyBorder="1" applyAlignment="1">
      <alignment horizontal="center"/>
      <protection/>
    </xf>
    <xf numFmtId="0" fontId="25" fillId="0" borderId="24" xfId="116" applyFont="1" applyFill="1" applyBorder="1">
      <alignment/>
      <protection/>
    </xf>
    <xf numFmtId="0" fontId="25" fillId="0" borderId="25" xfId="116" applyFont="1" applyFill="1" applyBorder="1">
      <alignment/>
      <protection/>
    </xf>
    <xf numFmtId="0" fontId="25" fillId="0" borderId="26" xfId="116" applyFont="1" applyFill="1" applyBorder="1">
      <alignment/>
      <protection/>
    </xf>
    <xf numFmtId="0" fontId="25" fillId="0" borderId="25" xfId="89" applyFont="1" applyFill="1" applyBorder="1">
      <alignment/>
      <protection/>
    </xf>
    <xf numFmtId="0" fontId="25" fillId="0" borderId="22" xfId="100" applyFont="1" applyFill="1" applyBorder="1" applyAlignment="1">
      <alignment horizontal="center" wrapText="1"/>
      <protection/>
    </xf>
    <xf numFmtId="0" fontId="25" fillId="0" borderId="20" xfId="89" applyFont="1" applyFill="1" applyBorder="1">
      <alignment/>
      <protection/>
    </xf>
    <xf numFmtId="166" fontId="25" fillId="0" borderId="23" xfId="69" applyNumberFormat="1" applyFont="1" applyFill="1" applyBorder="1" applyAlignment="1">
      <alignment horizontal="center" vertical="center"/>
    </xf>
    <xf numFmtId="167" fontId="25" fillId="0" borderId="24" xfId="106" applyNumberFormat="1" applyFont="1" applyFill="1" applyBorder="1" applyAlignment="1">
      <alignment horizontal="center" vertical="center"/>
      <protection/>
    </xf>
    <xf numFmtId="166" fontId="25" fillId="0" borderId="18" xfId="69" applyNumberFormat="1" applyFont="1" applyFill="1" applyBorder="1" applyAlignment="1">
      <alignment horizontal="center" vertical="center"/>
    </xf>
    <xf numFmtId="167" fontId="25" fillId="0" borderId="25" xfId="106" applyNumberFormat="1" applyFont="1" applyFill="1" applyBorder="1" applyAlignment="1">
      <alignment horizontal="center" vertical="center"/>
      <protection/>
    </xf>
    <xf numFmtId="166" fontId="25" fillId="0" borderId="22" xfId="69" applyNumberFormat="1" applyFont="1" applyFill="1" applyBorder="1" applyAlignment="1">
      <alignment horizontal="center" vertical="center"/>
    </xf>
    <xf numFmtId="167" fontId="25" fillId="0" borderId="26" xfId="106" applyNumberFormat="1" applyFont="1" applyFill="1" applyBorder="1" applyAlignment="1">
      <alignment horizontal="center" vertical="center"/>
      <protection/>
    </xf>
    <xf numFmtId="0" fontId="25" fillId="0" borderId="25" xfId="115" applyFont="1" applyFill="1" applyBorder="1" applyAlignment="1">
      <alignment horizontal="center" vertical="center"/>
      <protection/>
    </xf>
    <xf numFmtId="165" fontId="25" fillId="0" borderId="25" xfId="106" applyNumberFormat="1" applyFont="1" applyFill="1" applyBorder="1" applyAlignment="1">
      <alignment horizontal="center" vertical="center"/>
      <protection/>
    </xf>
    <xf numFmtId="166" fontId="25" fillId="0" borderId="20" xfId="69" applyNumberFormat="1" applyFont="1" applyFill="1" applyBorder="1" applyAlignment="1">
      <alignment horizontal="center" vertical="center"/>
    </xf>
    <xf numFmtId="167" fontId="25" fillId="0" borderId="21" xfId="106" applyNumberFormat="1" applyFont="1" applyFill="1" applyBorder="1" applyAlignment="1">
      <alignment horizontal="center" vertical="center"/>
      <protection/>
    </xf>
    <xf numFmtId="0" fontId="25" fillId="0" borderId="26" xfId="115" applyFont="1" applyFill="1" applyBorder="1" applyAlignment="1">
      <alignment horizontal="center" vertical="center"/>
      <protection/>
    </xf>
    <xf numFmtId="167" fontId="25" fillId="0" borderId="23" xfId="97" applyNumberFormat="1" applyFont="1" applyFill="1" applyBorder="1" applyAlignment="1">
      <alignment horizontal="center" vertical="center"/>
      <protection/>
    </xf>
    <xf numFmtId="168" fontId="25" fillId="0" borderId="24" xfId="97" applyNumberFormat="1" applyFont="1" applyFill="1" applyBorder="1" applyAlignment="1">
      <alignment horizontal="center" vertical="center"/>
      <protection/>
    </xf>
    <xf numFmtId="167" fontId="25" fillId="0" borderId="18" xfId="97" applyNumberFormat="1" applyFont="1" applyFill="1" applyBorder="1" applyAlignment="1">
      <alignment horizontal="center" vertical="center"/>
      <protection/>
    </xf>
    <xf numFmtId="168" fontId="25" fillId="0" borderId="25" xfId="97" applyNumberFormat="1" applyFont="1" applyFill="1" applyBorder="1" applyAlignment="1">
      <alignment horizontal="center" vertical="center"/>
      <protection/>
    </xf>
    <xf numFmtId="167" fontId="25" fillId="0" borderId="22" xfId="97" applyNumberFormat="1" applyFont="1" applyFill="1" applyBorder="1" applyAlignment="1">
      <alignment horizontal="center" vertical="center"/>
      <protection/>
    </xf>
    <xf numFmtId="168" fontId="25" fillId="0" borderId="26" xfId="97" applyNumberFormat="1" applyFont="1" applyFill="1" applyBorder="1" applyAlignment="1">
      <alignment horizontal="center" vertical="center"/>
      <protection/>
    </xf>
    <xf numFmtId="167" fontId="25" fillId="0" borderId="18" xfId="0" applyNumberFormat="1" applyFont="1" applyFill="1" applyBorder="1" applyAlignment="1">
      <alignment horizontal="center" vertical="center"/>
    </xf>
    <xf numFmtId="3" fontId="25" fillId="0" borderId="25" xfId="0" applyNumberFormat="1" applyFont="1" applyFill="1" applyBorder="1" applyAlignment="1">
      <alignment horizontal="center" vertical="center"/>
    </xf>
    <xf numFmtId="168" fontId="25" fillId="0" borderId="25" xfId="0" applyNumberFormat="1" applyFont="1" applyFill="1" applyBorder="1" applyAlignment="1">
      <alignment horizontal="center" vertical="center"/>
    </xf>
    <xf numFmtId="167" fontId="25" fillId="0" borderId="20" xfId="97" applyNumberFormat="1" applyFont="1" applyFill="1" applyBorder="1" applyAlignment="1">
      <alignment horizontal="center" vertical="center"/>
      <protection/>
    </xf>
    <xf numFmtId="168" fontId="25" fillId="0" borderId="21" xfId="97" applyNumberFormat="1" applyFont="1" applyFill="1" applyBorder="1" applyAlignment="1">
      <alignment horizontal="center" vertical="center"/>
      <protection/>
    </xf>
    <xf numFmtId="0" fontId="25" fillId="0" borderId="24" xfId="102" applyFont="1" applyFill="1" applyBorder="1" applyAlignment="1">
      <alignment horizontal="center" vertical="center"/>
      <protection/>
    </xf>
    <xf numFmtId="0" fontId="25" fillId="0" borderId="18" xfId="102" applyFont="1" applyFill="1" applyBorder="1" applyAlignment="1">
      <alignment horizontal="center" vertical="center"/>
      <protection/>
    </xf>
    <xf numFmtId="0" fontId="25" fillId="0" borderId="25" xfId="102" applyFont="1" applyFill="1" applyBorder="1" applyAlignment="1">
      <alignment horizontal="center" vertical="center"/>
      <protection/>
    </xf>
    <xf numFmtId="0" fontId="25" fillId="0" borderId="22" xfId="102" applyFont="1" applyFill="1" applyBorder="1" applyAlignment="1">
      <alignment horizontal="center" vertical="center"/>
      <protection/>
    </xf>
    <xf numFmtId="0" fontId="25" fillId="0" borderId="26" xfId="102" applyFont="1" applyFill="1" applyBorder="1" applyAlignment="1">
      <alignment horizontal="center" vertical="center"/>
      <protection/>
    </xf>
    <xf numFmtId="0" fontId="25" fillId="0" borderId="20" xfId="102" applyFont="1" applyFill="1" applyBorder="1" applyAlignment="1">
      <alignment horizontal="center" vertical="center"/>
      <protection/>
    </xf>
    <xf numFmtId="0" fontId="25" fillId="0" borderId="21" xfId="102" applyFont="1" applyFill="1" applyBorder="1" applyAlignment="1">
      <alignment horizontal="center" vertical="center"/>
      <protection/>
    </xf>
    <xf numFmtId="165" fontId="25" fillId="0" borderId="25" xfId="0" applyNumberFormat="1" applyFont="1" applyFill="1" applyBorder="1" applyAlignment="1">
      <alignment horizontal="center" vertical="center"/>
    </xf>
    <xf numFmtId="165" fontId="25" fillId="0" borderId="26" xfId="0" applyNumberFormat="1" applyFont="1" applyFill="1" applyBorder="1" applyAlignment="1">
      <alignment horizontal="center" vertical="center"/>
    </xf>
    <xf numFmtId="0" fontId="25" fillId="0" borderId="18" xfId="116" applyFont="1" applyFill="1" applyBorder="1" applyAlignment="1">
      <alignment horizontal="center" vertical="center"/>
      <protection/>
    </xf>
    <xf numFmtId="0" fontId="25" fillId="0" borderId="25" xfId="116" applyFont="1" applyFill="1" applyBorder="1" applyAlignment="1">
      <alignment horizontal="center" vertical="center"/>
      <protection/>
    </xf>
    <xf numFmtId="0" fontId="25" fillId="0" borderId="22" xfId="116" applyFont="1" applyFill="1" applyBorder="1" applyAlignment="1">
      <alignment horizontal="center" vertical="center"/>
      <protection/>
    </xf>
    <xf numFmtId="0" fontId="25" fillId="0" borderId="26" xfId="116" applyFont="1" applyFill="1" applyBorder="1" applyAlignment="1">
      <alignment horizontal="center" vertical="center"/>
      <protection/>
    </xf>
    <xf numFmtId="0" fontId="25" fillId="0" borderId="20" xfId="116" applyFont="1" applyFill="1" applyBorder="1" applyAlignment="1">
      <alignment horizontal="center" vertical="center"/>
      <protection/>
    </xf>
    <xf numFmtId="0" fontId="25" fillId="0" borderId="14" xfId="88" applyFont="1" applyFill="1" applyBorder="1" applyAlignment="1">
      <alignment horizontal="center" wrapText="1"/>
      <protection/>
    </xf>
    <xf numFmtId="0" fontId="25" fillId="0" borderId="0" xfId="88" applyFont="1" applyFill="1" applyBorder="1" applyAlignment="1">
      <alignment horizontal="center"/>
      <protection/>
    </xf>
    <xf numFmtId="0" fontId="25" fillId="0" borderId="17" xfId="88" applyFont="1" applyFill="1" applyBorder="1" applyAlignment="1">
      <alignment horizontal="center"/>
      <protection/>
    </xf>
    <xf numFmtId="0" fontId="25" fillId="0" borderId="23" xfId="88" applyFont="1" applyFill="1" applyBorder="1" applyAlignment="1">
      <alignment horizontal="center" wrapText="1"/>
      <protection/>
    </xf>
    <xf numFmtId="0" fontId="25" fillId="0" borderId="17" xfId="100" applyFont="1" applyFill="1" applyBorder="1">
      <alignment/>
      <protection/>
    </xf>
    <xf numFmtId="0" fontId="25" fillId="0" borderId="0" xfId="83" applyFont="1" applyFill="1" applyBorder="1" applyAlignment="1" applyProtection="1">
      <alignment horizontal="left" wrapText="1"/>
      <protection/>
    </xf>
    <xf numFmtId="0" fontId="25" fillId="0" borderId="14" xfId="116" applyFont="1" applyFill="1" applyBorder="1">
      <alignment/>
      <protection/>
    </xf>
    <xf numFmtId="0" fontId="25" fillId="0" borderId="14" xfId="83" applyFont="1" applyFill="1" applyBorder="1" applyAlignment="1" applyProtection="1">
      <alignment/>
      <protection/>
    </xf>
    <xf numFmtId="0" fontId="25" fillId="0" borderId="14" xfId="88" applyFont="1" applyFill="1" applyBorder="1">
      <alignment/>
      <protection/>
    </xf>
    <xf numFmtId="167" fontId="25" fillId="0" borderId="17" xfId="115" applyNumberFormat="1" applyFont="1" applyFill="1" applyBorder="1" applyAlignment="1">
      <alignment horizontal="center" vertical="center"/>
      <protection/>
    </xf>
    <xf numFmtId="1" fontId="25" fillId="0" borderId="23" xfId="102" applyNumberFormat="1" applyFont="1" applyFill="1" applyBorder="1" applyAlignment="1">
      <alignment horizontal="center" vertical="center"/>
      <protection/>
    </xf>
    <xf numFmtId="1" fontId="25" fillId="0" borderId="14" xfId="102" applyNumberFormat="1" applyFont="1" applyFill="1" applyBorder="1" applyAlignment="1">
      <alignment horizontal="center" vertical="center"/>
      <protection/>
    </xf>
    <xf numFmtId="1" fontId="25" fillId="0" borderId="24" xfId="102" applyNumberFormat="1" applyFont="1" applyFill="1" applyBorder="1" applyAlignment="1">
      <alignment horizontal="center" vertical="center"/>
      <protection/>
    </xf>
    <xf numFmtId="1" fontId="25" fillId="0" borderId="14" xfId="0" applyNumberFormat="1" applyFont="1" applyFill="1" applyBorder="1" applyAlignment="1">
      <alignment horizontal="center" vertical="center"/>
    </xf>
    <xf numFmtId="1" fontId="25" fillId="0" borderId="18" xfId="102" applyNumberFormat="1" applyFont="1" applyFill="1" applyBorder="1" applyAlignment="1">
      <alignment horizontal="center" vertical="center"/>
      <protection/>
    </xf>
    <xf numFmtId="1" fontId="25" fillId="0" borderId="0" xfId="102" applyNumberFormat="1" applyFont="1" applyFill="1" applyBorder="1" applyAlignment="1">
      <alignment horizontal="center" vertical="center"/>
      <protection/>
    </xf>
    <xf numFmtId="1" fontId="25" fillId="0" borderId="25" xfId="102" applyNumberFormat="1" applyFont="1" applyFill="1" applyBorder="1" applyAlignment="1">
      <alignment horizontal="center" vertical="center"/>
      <protection/>
    </xf>
    <xf numFmtId="1" fontId="25" fillId="0" borderId="0" xfId="0" applyNumberFormat="1" applyFont="1" applyFill="1" applyBorder="1" applyAlignment="1">
      <alignment horizontal="center" vertical="center"/>
    </xf>
    <xf numFmtId="1" fontId="25" fillId="0" borderId="22" xfId="102" applyNumberFormat="1" applyFont="1" applyFill="1" applyBorder="1" applyAlignment="1">
      <alignment horizontal="center" vertical="center"/>
      <protection/>
    </xf>
    <xf numFmtId="1" fontId="25" fillId="0" borderId="17" xfId="102" applyNumberFormat="1" applyFont="1" applyFill="1" applyBorder="1" applyAlignment="1">
      <alignment horizontal="center" vertical="center"/>
      <protection/>
    </xf>
    <xf numFmtId="1" fontId="25" fillId="0" borderId="26" xfId="102" applyNumberFormat="1" applyFont="1" applyFill="1" applyBorder="1" applyAlignment="1">
      <alignment horizontal="center" vertical="center"/>
      <protection/>
    </xf>
    <xf numFmtId="1" fontId="25" fillId="0" borderId="17" xfId="0" applyNumberFormat="1" applyFont="1" applyFill="1" applyBorder="1" applyAlignment="1">
      <alignment horizontal="center" vertical="center"/>
    </xf>
    <xf numFmtId="1" fontId="25" fillId="0" borderId="0" xfId="103" applyNumberFormat="1" applyFont="1" applyFill="1" applyBorder="1" applyAlignment="1">
      <alignment horizontal="center" vertical="center"/>
      <protection/>
    </xf>
    <xf numFmtId="1" fontId="25" fillId="0" borderId="17" xfId="103" applyNumberFormat="1" applyFont="1" applyFill="1" applyBorder="1" applyAlignment="1">
      <alignment horizontal="center" vertical="center"/>
      <protection/>
    </xf>
    <xf numFmtId="1" fontId="25" fillId="0" borderId="20" xfId="102" applyNumberFormat="1" applyFont="1" applyFill="1" applyBorder="1" applyAlignment="1">
      <alignment horizontal="center" vertical="center"/>
      <protection/>
    </xf>
    <xf numFmtId="1" fontId="25" fillId="0" borderId="19" xfId="102" applyNumberFormat="1" applyFont="1" applyFill="1" applyBorder="1" applyAlignment="1">
      <alignment horizontal="center" vertical="center"/>
      <protection/>
    </xf>
    <xf numFmtId="1" fontId="25" fillId="0" borderId="21" xfId="102" applyNumberFormat="1" applyFont="1" applyFill="1" applyBorder="1" applyAlignment="1">
      <alignment horizontal="center" vertical="center"/>
      <protection/>
    </xf>
    <xf numFmtId="1" fontId="25" fillId="0" borderId="19" xfId="0" applyNumberFormat="1" applyFont="1" applyFill="1" applyBorder="1" applyAlignment="1">
      <alignment horizontal="center" vertical="center"/>
    </xf>
    <xf numFmtId="0" fontId="27" fillId="26" borderId="27" xfId="116" applyFont="1" applyFill="1" applyBorder="1" applyAlignment="1">
      <alignment horizontal="center" vertical="center" wrapText="1"/>
      <protection/>
    </xf>
    <xf numFmtId="0" fontId="27" fillId="26" borderId="20" xfId="116" applyFont="1" applyFill="1" applyBorder="1" applyAlignment="1">
      <alignment horizontal="center" vertical="center" wrapText="1"/>
      <protection/>
    </xf>
    <xf numFmtId="0" fontId="25" fillId="0" borderId="28" xfId="89" applyFont="1" applyBorder="1" applyAlignment="1">
      <alignment horizontal="left"/>
      <protection/>
    </xf>
    <xf numFmtId="0" fontId="25" fillId="0" borderId="29" xfId="100" applyFont="1" applyBorder="1" applyAlignment="1">
      <alignment horizontal="center"/>
      <protection/>
    </xf>
    <xf numFmtId="0" fontId="25" fillId="0" borderId="25" xfId="89" applyFont="1" applyBorder="1" applyAlignment="1">
      <alignment horizontal="center"/>
      <protection/>
    </xf>
    <xf numFmtId="167" fontId="25" fillId="0" borderId="30" xfId="100" applyNumberFormat="1" applyFont="1" applyBorder="1" applyAlignment="1">
      <alignment horizontal="center"/>
      <protection/>
    </xf>
    <xf numFmtId="0" fontId="25" fillId="0" borderId="29" xfId="100" applyFont="1" applyBorder="1" applyAlignment="1">
      <alignment horizontal="left"/>
      <protection/>
    </xf>
    <xf numFmtId="0" fontId="25" fillId="0" borderId="29" xfId="89" applyFont="1" applyBorder="1" applyAlignment="1">
      <alignment horizontal="center"/>
      <protection/>
    </xf>
    <xf numFmtId="3" fontId="25" fillId="0" borderId="29" xfId="89" applyNumberFormat="1" applyFont="1" applyBorder="1" applyAlignment="1">
      <alignment horizontal="center"/>
      <protection/>
    </xf>
    <xf numFmtId="0" fontId="25" fillId="0" borderId="28" xfId="89" applyFont="1" applyBorder="1" applyAlignment="1">
      <alignment horizontal="left" wrapText="1"/>
      <protection/>
    </xf>
    <xf numFmtId="0" fontId="25" fillId="0" borderId="31" xfId="89" applyFont="1" applyBorder="1" applyAlignment="1">
      <alignment horizontal="left"/>
      <protection/>
    </xf>
    <xf numFmtId="0" fontId="25" fillId="0" borderId="32" xfId="100" applyFont="1" applyBorder="1" applyAlignment="1">
      <alignment horizontal="center"/>
      <protection/>
    </xf>
    <xf numFmtId="0" fontId="25" fillId="0" borderId="32" xfId="100" applyFont="1" applyBorder="1" applyAlignment="1">
      <alignment horizontal="left"/>
      <protection/>
    </xf>
    <xf numFmtId="0" fontId="25" fillId="0" borderId="32" xfId="89" applyFont="1" applyBorder="1" applyAlignment="1">
      <alignment horizontal="center"/>
      <protection/>
    </xf>
    <xf numFmtId="167" fontId="25" fillId="0" borderId="33" xfId="100" applyNumberFormat="1" applyFont="1" applyBorder="1" applyAlignment="1">
      <alignment horizontal="center"/>
      <protection/>
    </xf>
    <xf numFmtId="0" fontId="25" fillId="0" borderId="14" xfId="89" applyFont="1" applyFill="1" applyBorder="1">
      <alignment/>
      <protection/>
    </xf>
    <xf numFmtId="0" fontId="25" fillId="0" borderId="14" xfId="89" applyFont="1" applyFill="1" applyBorder="1" applyAlignment="1">
      <alignment horizontal="center"/>
      <protection/>
    </xf>
    <xf numFmtId="167" fontId="25" fillId="0" borderId="23" xfId="115" applyNumberFormat="1" applyFont="1" applyFill="1" applyBorder="1" applyAlignment="1">
      <alignment horizontal="center" vertical="center"/>
      <protection/>
    </xf>
    <xf numFmtId="168" fontId="25" fillId="0" borderId="14" xfId="115" applyNumberFormat="1" applyFont="1" applyFill="1" applyBorder="1" applyAlignment="1">
      <alignment horizontal="center" vertical="center"/>
      <protection/>
    </xf>
    <xf numFmtId="168" fontId="25" fillId="0" borderId="24" xfId="115" applyNumberFormat="1" applyFont="1" applyFill="1" applyBorder="1" applyAlignment="1">
      <alignment horizontal="center" vertical="center"/>
      <protection/>
    </xf>
    <xf numFmtId="0" fontId="25" fillId="0" borderId="14" xfId="116" applyFont="1" applyFill="1" applyBorder="1" applyAlignment="1">
      <alignment horizontal="center" vertical="center"/>
      <protection/>
    </xf>
    <xf numFmtId="0" fontId="25" fillId="0" borderId="24" xfId="116" applyFont="1" applyFill="1" applyBorder="1" applyAlignment="1">
      <alignment horizontal="center" vertical="center"/>
      <protection/>
    </xf>
    <xf numFmtId="1" fontId="25" fillId="0" borderId="34" xfId="102" applyNumberFormat="1" applyFont="1" applyFill="1" applyBorder="1" applyAlignment="1">
      <alignment horizontal="center" vertical="center"/>
      <protection/>
    </xf>
    <xf numFmtId="1" fontId="25" fillId="0" borderId="35" xfId="102" applyNumberFormat="1" applyFont="1" applyFill="1" applyBorder="1" applyAlignment="1">
      <alignment horizontal="center" vertical="center"/>
      <protection/>
    </xf>
    <xf numFmtId="0" fontId="15" fillId="0" borderId="0" xfId="0" applyFont="1" applyAlignment="1">
      <alignment/>
    </xf>
    <xf numFmtId="0" fontId="15" fillId="0" borderId="36" xfId="0" applyFont="1" applyBorder="1" applyAlignment="1">
      <alignment/>
    </xf>
    <xf numFmtId="0" fontId="15" fillId="0" borderId="37" xfId="0" applyFont="1" applyBorder="1" applyAlignment="1">
      <alignment/>
    </xf>
    <xf numFmtId="0" fontId="15" fillId="0" borderId="38" xfId="0" applyFont="1" applyBorder="1" applyAlignment="1">
      <alignment/>
    </xf>
    <xf numFmtId="0" fontId="0" fillId="0" borderId="36" xfId="0" applyBorder="1" applyAlignment="1">
      <alignment/>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0" xfId="0" applyBorder="1" applyAlignment="1">
      <alignment horizontal="center"/>
    </xf>
    <xf numFmtId="0" fontId="0" fillId="0" borderId="41" xfId="0" applyBorder="1" applyAlignment="1">
      <alignment horizontal="center"/>
    </xf>
    <xf numFmtId="0" fontId="0" fillId="0" borderId="34" xfId="0" applyBorder="1" applyAlignment="1">
      <alignment horizontal="center"/>
    </xf>
    <xf numFmtId="0" fontId="0" fillId="0" borderId="42" xfId="0" applyBorder="1" applyAlignment="1">
      <alignment horizontal="center"/>
    </xf>
    <xf numFmtId="0" fontId="29" fillId="0" borderId="39" xfId="82" applyFont="1" applyFill="1" applyBorder="1" applyAlignment="1" applyProtection="1">
      <alignment/>
      <protection/>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6"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29" fillId="0" borderId="0" xfId="82" applyFont="1" applyAlignment="1" applyProtection="1">
      <alignment/>
      <protection/>
    </xf>
    <xf numFmtId="0" fontId="0" fillId="0" borderId="43" xfId="0" applyBorder="1" applyAlignment="1">
      <alignment vertical="top"/>
    </xf>
    <xf numFmtId="0" fontId="0" fillId="0" borderId="44" xfId="0" applyBorder="1" applyAlignment="1">
      <alignment vertical="top"/>
    </xf>
    <xf numFmtId="0" fontId="0" fillId="0" borderId="45" xfId="0" applyBorder="1" applyAlignment="1">
      <alignment vertical="top"/>
    </xf>
    <xf numFmtId="0" fontId="0" fillId="0" borderId="0" xfId="0" applyFill="1" applyBorder="1" applyAlignment="1">
      <alignment/>
    </xf>
    <xf numFmtId="168" fontId="0" fillId="0" borderId="0" xfId="100" applyNumberFormat="1" applyAlignment="1">
      <alignment horizontal="left"/>
      <protection/>
    </xf>
    <xf numFmtId="0" fontId="27" fillId="27" borderId="25" xfId="116" applyFont="1" applyFill="1" applyBorder="1" applyAlignment="1">
      <alignment horizontal="center" vertical="center" wrapText="1"/>
      <protection/>
    </xf>
    <xf numFmtId="0" fontId="16" fillId="27" borderId="0" xfId="116" applyFont="1" applyFill="1" applyBorder="1" applyAlignment="1">
      <alignment horizontal="center" vertical="center" wrapText="1"/>
      <protection/>
    </xf>
    <xf numFmtId="0" fontId="17" fillId="0" borderId="47" xfId="116" applyFont="1" applyBorder="1" applyAlignment="1">
      <alignment horizontal="left"/>
      <protection/>
    </xf>
    <xf numFmtId="0" fontId="17" fillId="0" borderId="0" xfId="116" applyFont="1" applyBorder="1" applyAlignment="1">
      <alignment horizontal="center" vertical="center" wrapText="1"/>
      <protection/>
    </xf>
    <xf numFmtId="0" fontId="16" fillId="27" borderId="24" xfId="116" applyFont="1" applyFill="1" applyBorder="1" applyAlignment="1">
      <alignment horizontal="center" vertical="center" wrapText="1"/>
      <protection/>
    </xf>
    <xf numFmtId="0" fontId="16" fillId="27" borderId="48" xfId="116" applyFont="1" applyFill="1" applyBorder="1" applyAlignment="1">
      <alignment vertical="center" wrapText="1"/>
      <protection/>
    </xf>
    <xf numFmtId="0" fontId="16" fillId="27" borderId="49" xfId="116" applyFont="1" applyFill="1" applyBorder="1" applyAlignment="1">
      <alignment vertical="center" wrapText="1"/>
      <protection/>
    </xf>
    <xf numFmtId="0" fontId="26" fillId="28" borderId="22" xfId="0" applyFont="1" applyFill="1" applyBorder="1" applyAlignment="1">
      <alignment horizontal="center" vertical="center"/>
    </xf>
    <xf numFmtId="0" fontId="0" fillId="0" borderId="0" xfId="0" applyFill="1" applyBorder="1" applyAlignment="1">
      <alignment/>
    </xf>
    <xf numFmtId="0" fontId="0" fillId="0" borderId="18" xfId="0" applyFill="1" applyBorder="1" applyAlignment="1">
      <alignment/>
    </xf>
    <xf numFmtId="0" fontId="0" fillId="0" borderId="0" xfId="0" applyBorder="1" applyAlignment="1">
      <alignment/>
    </xf>
    <xf numFmtId="0" fontId="26" fillId="28" borderId="17" xfId="0" applyFont="1" applyFill="1" applyBorder="1" applyAlignment="1">
      <alignment horizontal="center" vertical="top"/>
    </xf>
    <xf numFmtId="0" fontId="0" fillId="0" borderId="0" xfId="0" applyFill="1" applyAlignment="1">
      <alignment vertical="top"/>
    </xf>
    <xf numFmtId="0" fontId="15" fillId="15" borderId="22" xfId="0" applyFont="1" applyFill="1" applyBorder="1" applyAlignment="1">
      <alignment horizontal="center" vertical="center"/>
    </xf>
    <xf numFmtId="0" fontId="15" fillId="18" borderId="26" xfId="0" applyFont="1" applyFill="1" applyBorder="1" applyAlignment="1">
      <alignment horizontal="center" vertical="center"/>
    </xf>
    <xf numFmtId="0" fontId="15" fillId="5" borderId="50" xfId="0" applyFont="1" applyFill="1" applyBorder="1" applyAlignment="1">
      <alignment horizontal="center" vertical="center" wrapText="1"/>
    </xf>
    <xf numFmtId="0" fontId="15" fillId="5" borderId="51" xfId="0" applyFont="1" applyFill="1" applyBorder="1" applyAlignment="1">
      <alignment horizontal="center" vertical="center"/>
    </xf>
    <xf numFmtId="0" fontId="15" fillId="0" borderId="0" xfId="0" applyFont="1" applyBorder="1" applyAlignment="1">
      <alignment/>
    </xf>
    <xf numFmtId="0" fontId="0" fillId="0" borderId="52"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0" fontId="32" fillId="0" borderId="0" xfId="0" applyFont="1" applyAlignment="1">
      <alignment/>
    </xf>
    <xf numFmtId="0" fontId="0" fillId="0" borderId="27" xfId="0" applyBorder="1" applyAlignment="1">
      <alignment vertical="center"/>
    </xf>
    <xf numFmtId="0" fontId="0" fillId="0" borderId="27" xfId="0" applyBorder="1" applyAlignment="1">
      <alignment vertical="center" wrapText="1"/>
    </xf>
    <xf numFmtId="0" fontId="0" fillId="0" borderId="27" xfId="0" applyBorder="1" applyAlignment="1">
      <alignment horizontal="left" vertical="center" wrapText="1"/>
    </xf>
    <xf numFmtId="0" fontId="16" fillId="0" borderId="0" xfId="116" applyFont="1" applyFill="1" applyBorder="1" applyAlignment="1">
      <alignment horizontal="center" vertical="center" wrapText="1"/>
      <protection/>
    </xf>
    <xf numFmtId="0" fontId="17" fillId="0" borderId="0" xfId="102" applyNumberFormat="1" applyFont="1" applyAlignment="1">
      <alignment horizontal="center" vertical="center"/>
      <protection/>
    </xf>
    <xf numFmtId="0" fontId="17" fillId="0" borderId="17" xfId="102" applyNumberFormat="1" applyFont="1" applyBorder="1" applyAlignment="1">
      <alignment horizontal="center" vertical="center"/>
      <protection/>
    </xf>
    <xf numFmtId="0" fontId="17" fillId="0" borderId="19" xfId="102" applyNumberFormat="1" applyFont="1" applyBorder="1" applyAlignment="1">
      <alignment horizontal="center" vertical="center"/>
      <protection/>
    </xf>
    <xf numFmtId="0" fontId="25" fillId="0" borderId="0" xfId="115" applyFont="1" applyFill="1" applyBorder="1" applyAlignment="1">
      <alignment horizontal="center" vertical="center"/>
      <protection/>
    </xf>
    <xf numFmtId="0" fontId="25" fillId="0" borderId="17" xfId="115" applyFont="1" applyFill="1" applyBorder="1" applyAlignment="1">
      <alignment horizontal="center" vertical="center"/>
      <protection/>
    </xf>
    <xf numFmtId="0" fontId="17" fillId="0" borderId="14" xfId="102" applyNumberFormat="1" applyFont="1" applyBorder="1" applyAlignment="1">
      <alignment horizontal="center" vertical="center"/>
      <protection/>
    </xf>
    <xf numFmtId="0" fontId="17" fillId="0" borderId="0" xfId="102" applyNumberFormat="1" applyFont="1" applyBorder="1" applyAlignment="1">
      <alignment horizontal="center" vertical="center"/>
      <protection/>
    </xf>
    <xf numFmtId="0" fontId="15" fillId="10" borderId="16" xfId="0" applyFont="1" applyFill="1" applyBorder="1" applyAlignment="1">
      <alignment horizontal="center" vertical="center" wrapText="1"/>
    </xf>
    <xf numFmtId="0" fontId="17" fillId="0" borderId="0" xfId="101" applyFont="1" applyAlignment="1">
      <alignment horizontal="center"/>
      <protection/>
    </xf>
    <xf numFmtId="0" fontId="17" fillId="0" borderId="0" xfId="102" applyNumberFormat="1" applyFont="1" applyFill="1" applyAlignment="1">
      <alignment horizontal="center"/>
      <protection/>
    </xf>
    <xf numFmtId="0" fontId="25" fillId="0" borderId="0" xfId="0" applyFont="1" applyAlignment="1">
      <alignment horizontal="center"/>
    </xf>
    <xf numFmtId="0" fontId="25" fillId="0" borderId="0" xfId="0" applyFont="1" applyAlignment="1">
      <alignment/>
    </xf>
    <xf numFmtId="165" fontId="25" fillId="0" borderId="56" xfId="0" applyNumberFormat="1" applyFont="1" applyFill="1" applyBorder="1" applyAlignment="1">
      <alignment horizontal="center"/>
    </xf>
    <xf numFmtId="0" fontId="17" fillId="0" borderId="0" xfId="101" applyNumberFormat="1" applyFont="1" applyFill="1" applyAlignment="1">
      <alignment horizontal="center"/>
      <protection/>
    </xf>
    <xf numFmtId="0" fontId="17" fillId="0" borderId="0" xfId="102" applyNumberFormat="1" applyFont="1">
      <alignment/>
      <protection/>
    </xf>
    <xf numFmtId="0" fontId="25" fillId="0" borderId="0" xfId="0" applyFont="1" applyBorder="1" applyAlignment="1">
      <alignment horizontal="center"/>
    </xf>
    <xf numFmtId="0" fontId="25" fillId="0" borderId="0" xfId="0" applyFont="1" applyBorder="1" applyAlignment="1">
      <alignment/>
    </xf>
    <xf numFmtId="165" fontId="25" fillId="0" borderId="0" xfId="0" applyNumberFormat="1" applyFont="1" applyBorder="1" applyAlignment="1">
      <alignment horizontal="center"/>
    </xf>
    <xf numFmtId="165" fontId="25" fillId="0" borderId="0" xfId="0" applyNumberFormat="1" applyFont="1" applyBorder="1" applyAlignment="1">
      <alignment/>
    </xf>
    <xf numFmtId="0" fontId="25" fillId="0" borderId="14" xfId="116" applyFont="1" applyFill="1" applyBorder="1" applyAlignment="1">
      <alignment horizontal="center"/>
      <protection/>
    </xf>
    <xf numFmtId="0" fontId="25" fillId="0" borderId="24" xfId="89" applyFont="1" applyFill="1" applyBorder="1">
      <alignment/>
      <protection/>
    </xf>
    <xf numFmtId="0" fontId="25" fillId="0" borderId="26" xfId="89" applyFont="1" applyFill="1" applyBorder="1">
      <alignment/>
      <protection/>
    </xf>
    <xf numFmtId="0" fontId="17" fillId="0" borderId="17" xfId="101" applyNumberFormat="1" applyFont="1" applyFill="1" applyBorder="1" applyAlignment="1">
      <alignment horizontal="center"/>
      <protection/>
    </xf>
    <xf numFmtId="0" fontId="17" fillId="0" borderId="17" xfId="101" applyNumberFormat="1" applyFont="1" applyBorder="1" applyAlignment="1">
      <alignment horizontal="center"/>
      <protection/>
    </xf>
    <xf numFmtId="1" fontId="25" fillId="0" borderId="57" xfId="102" applyNumberFormat="1" applyFont="1" applyFill="1" applyBorder="1" applyAlignment="1">
      <alignment horizontal="center" vertical="center"/>
      <protection/>
    </xf>
    <xf numFmtId="0" fontId="17" fillId="0" borderId="17" xfId="102" applyNumberFormat="1" applyFont="1" applyFill="1" applyBorder="1" applyAlignment="1">
      <alignment horizontal="center"/>
      <protection/>
    </xf>
    <xf numFmtId="0" fontId="17" fillId="0" borderId="17" xfId="102" applyNumberFormat="1" applyFont="1" applyBorder="1" applyAlignment="1">
      <alignment horizontal="center"/>
      <protection/>
    </xf>
    <xf numFmtId="0" fontId="17" fillId="0" borderId="17" xfId="101" applyFont="1" applyBorder="1" applyAlignment="1">
      <alignment horizontal="center"/>
      <protection/>
    </xf>
    <xf numFmtId="0" fontId="17" fillId="0" borderId="19" xfId="102" applyNumberFormat="1" applyFont="1" applyFill="1" applyBorder="1" applyAlignment="1">
      <alignment horizontal="center"/>
      <protection/>
    </xf>
    <xf numFmtId="0" fontId="17" fillId="0" borderId="19" xfId="102" applyNumberFormat="1" applyFont="1" applyBorder="1" applyAlignment="1">
      <alignment horizontal="center"/>
      <protection/>
    </xf>
    <xf numFmtId="0" fontId="25" fillId="0" borderId="19" xfId="0" applyFont="1" applyBorder="1" applyAlignment="1">
      <alignment horizontal="center"/>
    </xf>
    <xf numFmtId="0" fontId="17" fillId="0" borderId="20" xfId="102" applyNumberFormat="1" applyFont="1" applyFill="1" applyBorder="1" applyAlignment="1">
      <alignment horizontal="center"/>
      <protection/>
    </xf>
    <xf numFmtId="0" fontId="15" fillId="5" borderId="16" xfId="0" applyFont="1" applyFill="1" applyBorder="1" applyAlignment="1">
      <alignment horizontal="center" vertical="center" wrapText="1"/>
    </xf>
    <xf numFmtId="0" fontId="25" fillId="24" borderId="0" xfId="0" applyFont="1" applyFill="1" applyBorder="1" applyAlignment="1">
      <alignment horizontal="center" wrapText="1"/>
    </xf>
    <xf numFmtId="0" fontId="17" fillId="0" borderId="0" xfId="116" applyFont="1" applyFill="1" applyBorder="1">
      <alignment/>
      <protection/>
    </xf>
    <xf numFmtId="0" fontId="17" fillId="0" borderId="0" xfId="88" applyFont="1" applyFill="1" applyBorder="1" applyAlignment="1">
      <alignment horizontal="center"/>
      <protection/>
    </xf>
    <xf numFmtId="0" fontId="17" fillId="0" borderId="0" xfId="88" applyFont="1" applyFill="1" applyBorder="1">
      <alignment/>
      <protection/>
    </xf>
    <xf numFmtId="0" fontId="17" fillId="0" borderId="0" xfId="83" applyFont="1" applyFill="1" applyBorder="1" applyAlignment="1" applyProtection="1">
      <alignment/>
      <protection/>
    </xf>
    <xf numFmtId="0" fontId="36" fillId="0" borderId="0" xfId="83" applyFont="1" applyBorder="1" applyAlignment="1" applyProtection="1">
      <alignment horizontal="left"/>
      <protection/>
    </xf>
    <xf numFmtId="0" fontId="17" fillId="24" borderId="0" xfId="0" applyFont="1" applyFill="1" applyBorder="1" applyAlignment="1">
      <alignment horizontal="center" wrapText="1"/>
    </xf>
    <xf numFmtId="0" fontId="35" fillId="0" borderId="0" xfId="0" applyFont="1" applyBorder="1" applyAlignment="1">
      <alignment horizontal="left"/>
    </xf>
    <xf numFmtId="0" fontId="17" fillId="0" borderId="0" xfId="116" applyFont="1" applyFill="1" applyBorder="1" applyAlignment="1">
      <alignment horizontal="left"/>
      <protection/>
    </xf>
    <xf numFmtId="0" fontId="17" fillId="0" borderId="0" xfId="88" applyFont="1" applyFill="1" applyBorder="1" applyAlignment="1">
      <alignment horizontal="left"/>
      <protection/>
    </xf>
    <xf numFmtId="0" fontId="17" fillId="0" borderId="0" xfId="83" applyFont="1" applyFill="1" applyBorder="1" applyAlignment="1" applyProtection="1">
      <alignment horizontal="left"/>
      <protection/>
    </xf>
    <xf numFmtId="0" fontId="17" fillId="0" borderId="0" xfId="0" applyFont="1" applyBorder="1" applyAlignment="1">
      <alignment horizontal="left"/>
    </xf>
    <xf numFmtId="0" fontId="17" fillId="0" borderId="0" xfId="83" applyFont="1" applyBorder="1" applyAlignment="1" applyProtection="1">
      <alignment horizontal="left"/>
      <protection/>
    </xf>
    <xf numFmtId="0" fontId="17" fillId="24" borderId="0" xfId="116" applyFont="1" applyFill="1" applyBorder="1" applyAlignment="1">
      <alignment horizontal="left"/>
      <protection/>
    </xf>
    <xf numFmtId="0" fontId="17" fillId="0" borderId="0" xfId="101" applyFont="1" applyBorder="1" applyAlignment="1">
      <alignment horizontal="center"/>
      <protection/>
    </xf>
    <xf numFmtId="0" fontId="17" fillId="0" borderId="23" xfId="102" applyNumberFormat="1" applyFont="1" applyBorder="1" applyAlignment="1">
      <alignment horizontal="center"/>
      <protection/>
    </xf>
    <xf numFmtId="0" fontId="17" fillId="0" borderId="14" xfId="102" applyNumberFormat="1" applyFont="1" applyBorder="1" applyAlignment="1">
      <alignment horizontal="center"/>
      <protection/>
    </xf>
    <xf numFmtId="0" fontId="17" fillId="0" borderId="18" xfId="102" applyNumberFormat="1" applyFont="1" applyBorder="1" applyAlignment="1">
      <alignment horizontal="center"/>
      <protection/>
    </xf>
    <xf numFmtId="0" fontId="17" fillId="0" borderId="0" xfId="102" applyNumberFormat="1" applyFont="1" applyBorder="1" applyAlignment="1">
      <alignment horizontal="center"/>
      <protection/>
    </xf>
    <xf numFmtId="0" fontId="17" fillId="0" borderId="18" xfId="101" applyNumberFormat="1" applyFont="1" applyBorder="1" applyAlignment="1">
      <alignment horizontal="center"/>
      <protection/>
    </xf>
    <xf numFmtId="0" fontId="17" fillId="0" borderId="0" xfId="101" applyNumberFormat="1" applyFont="1" applyBorder="1" applyAlignment="1">
      <alignment horizontal="center"/>
      <protection/>
    </xf>
    <xf numFmtId="0" fontId="17" fillId="0" borderId="22" xfId="102" applyNumberFormat="1" applyFont="1" applyBorder="1" applyAlignment="1">
      <alignment horizontal="center"/>
      <protection/>
    </xf>
    <xf numFmtId="0" fontId="17" fillId="0" borderId="25" xfId="102" applyNumberFormat="1" applyFont="1" applyBorder="1" applyAlignment="1">
      <alignment horizontal="center"/>
      <protection/>
    </xf>
    <xf numFmtId="0" fontId="17" fillId="0" borderId="22" xfId="101" applyNumberFormat="1" applyFont="1" applyBorder="1" applyAlignment="1">
      <alignment horizontal="center"/>
      <protection/>
    </xf>
    <xf numFmtId="0" fontId="17" fillId="0" borderId="20" xfId="102" applyNumberFormat="1" applyFont="1" applyBorder="1" applyAlignment="1">
      <alignment horizontal="center"/>
      <protection/>
    </xf>
    <xf numFmtId="0" fontId="17" fillId="0" borderId="25" xfId="101" applyNumberFormat="1" applyFont="1" applyBorder="1" applyAlignment="1">
      <alignment horizontal="center"/>
      <protection/>
    </xf>
    <xf numFmtId="0" fontId="17" fillId="0" borderId="19" xfId="101" applyFont="1" applyBorder="1" applyAlignment="1">
      <alignment horizontal="center"/>
      <protection/>
    </xf>
    <xf numFmtId="169" fontId="33" fillId="0" borderId="0" xfId="101" applyNumberFormat="1" applyFont="1">
      <alignment/>
      <protection/>
    </xf>
    <xf numFmtId="169" fontId="33" fillId="0" borderId="17" xfId="101" applyNumberFormat="1" applyFont="1" applyBorder="1">
      <alignment/>
      <protection/>
    </xf>
    <xf numFmtId="1" fontId="25" fillId="0" borderId="17" xfId="97" applyNumberFormat="1" applyFont="1" applyFill="1" applyBorder="1" applyAlignment="1">
      <alignment horizontal="center" vertical="center"/>
      <protection/>
    </xf>
    <xf numFmtId="169" fontId="33" fillId="0" borderId="19" xfId="101" applyNumberFormat="1" applyFont="1" applyBorder="1">
      <alignment/>
      <protection/>
    </xf>
    <xf numFmtId="0" fontId="25" fillId="0" borderId="17" xfId="0" applyFont="1" applyBorder="1" applyAlignment="1">
      <alignment horizontal="center"/>
    </xf>
    <xf numFmtId="1" fontId="25" fillId="0" borderId="21" xfId="0" applyNumberFormat="1" applyFont="1" applyFill="1" applyBorder="1" applyAlignment="1">
      <alignment horizontal="center" vertical="center"/>
    </xf>
    <xf numFmtId="165" fontId="25" fillId="0" borderId="19" xfId="0" applyNumberFormat="1" applyFont="1" applyFill="1" applyBorder="1" applyAlignment="1">
      <alignment horizontal="center" vertical="center"/>
    </xf>
    <xf numFmtId="0" fontId="15" fillId="5" borderId="55" xfId="0" applyFont="1" applyFill="1" applyBorder="1" applyAlignment="1">
      <alignment horizontal="center" vertical="center" wrapText="1"/>
    </xf>
    <xf numFmtId="9" fontId="17" fillId="0" borderId="23" xfId="102" applyNumberFormat="1" applyFont="1" applyBorder="1" applyAlignment="1">
      <alignment horizontal="center"/>
      <protection/>
    </xf>
    <xf numFmtId="9" fontId="17" fillId="0" borderId="14" xfId="102" applyNumberFormat="1" applyFont="1" applyBorder="1" applyAlignment="1">
      <alignment horizontal="center"/>
      <protection/>
    </xf>
    <xf numFmtId="9" fontId="17" fillId="0" borderId="18" xfId="102" applyNumberFormat="1" applyFont="1" applyBorder="1" applyAlignment="1">
      <alignment horizontal="center"/>
      <protection/>
    </xf>
    <xf numFmtId="9" fontId="17" fillId="0" borderId="0" xfId="102" applyNumberFormat="1" applyFont="1" applyBorder="1" applyAlignment="1">
      <alignment horizontal="center"/>
      <protection/>
    </xf>
    <xf numFmtId="9" fontId="17" fillId="0" borderId="22" xfId="102" applyNumberFormat="1" applyFont="1" applyBorder="1" applyAlignment="1">
      <alignment horizontal="center"/>
      <protection/>
    </xf>
    <xf numFmtId="9" fontId="17" fillId="0" borderId="17" xfId="102" applyNumberFormat="1" applyFont="1" applyBorder="1" applyAlignment="1">
      <alignment horizontal="center"/>
      <protection/>
    </xf>
    <xf numFmtId="9" fontId="17" fillId="0" borderId="20" xfId="102" applyNumberFormat="1" applyFont="1" applyBorder="1" applyAlignment="1">
      <alignment horizontal="center"/>
      <protection/>
    </xf>
    <xf numFmtId="9" fontId="17" fillId="0" borderId="19" xfId="102" applyNumberFormat="1" applyFont="1" applyBorder="1" applyAlignment="1">
      <alignment horizontal="center"/>
      <protection/>
    </xf>
    <xf numFmtId="9" fontId="25" fillId="0" borderId="23" xfId="115" applyNumberFormat="1" applyFont="1" applyFill="1" applyBorder="1" applyAlignment="1">
      <alignment horizontal="center" vertical="center"/>
      <protection/>
    </xf>
    <xf numFmtId="9" fontId="25" fillId="0" borderId="14" xfId="115" applyNumberFormat="1" applyFont="1" applyFill="1" applyBorder="1" applyAlignment="1">
      <alignment horizontal="center" vertical="center"/>
      <protection/>
    </xf>
    <xf numFmtId="9" fontId="25" fillId="0" borderId="18" xfId="97" applyNumberFormat="1" applyFont="1" applyFill="1" applyBorder="1" applyAlignment="1">
      <alignment horizontal="center" vertical="center"/>
      <protection/>
    </xf>
    <xf numFmtId="9" fontId="25" fillId="0" borderId="0" xfId="97" applyNumberFormat="1" applyFont="1" applyFill="1" applyBorder="1" applyAlignment="1">
      <alignment horizontal="center" vertical="center"/>
      <protection/>
    </xf>
    <xf numFmtId="9" fontId="25" fillId="0" borderId="22" xfId="97" applyNumberFormat="1" applyFont="1" applyFill="1" applyBorder="1" applyAlignment="1">
      <alignment horizontal="center" vertical="center"/>
      <protection/>
    </xf>
    <xf numFmtId="9" fontId="25" fillId="0" borderId="17" xfId="97" applyNumberFormat="1" applyFont="1" applyFill="1" applyBorder="1" applyAlignment="1">
      <alignment horizontal="center" vertical="center"/>
      <protection/>
    </xf>
    <xf numFmtId="165" fontId="25" fillId="0" borderId="14" xfId="97" applyNumberFormat="1" applyFont="1" applyFill="1" applyBorder="1" applyAlignment="1">
      <alignment horizontal="center" vertical="center"/>
      <protection/>
    </xf>
    <xf numFmtId="165" fontId="25" fillId="0" borderId="24" xfId="97" applyNumberFormat="1" applyFont="1" applyFill="1" applyBorder="1" applyAlignment="1">
      <alignment horizontal="center" vertical="center"/>
      <protection/>
    </xf>
    <xf numFmtId="165" fontId="17" fillId="0" borderId="0" xfId="102" applyNumberFormat="1" applyFont="1" applyBorder="1" applyAlignment="1">
      <alignment horizontal="center"/>
      <protection/>
    </xf>
    <xf numFmtId="165" fontId="17" fillId="0" borderId="25" xfId="102" applyNumberFormat="1" applyFont="1" applyBorder="1" applyAlignment="1">
      <alignment horizontal="center"/>
      <protection/>
    </xf>
    <xf numFmtId="165" fontId="17" fillId="0" borderId="17" xfId="102" applyNumberFormat="1" applyFont="1" applyBorder="1" applyAlignment="1">
      <alignment horizontal="center"/>
      <protection/>
    </xf>
    <xf numFmtId="165" fontId="17" fillId="0" borderId="26" xfId="102" applyNumberFormat="1" applyFont="1" applyBorder="1" applyAlignment="1">
      <alignment horizontal="center"/>
      <protection/>
    </xf>
    <xf numFmtId="165" fontId="17" fillId="0" borderId="14" xfId="102" applyNumberFormat="1" applyFont="1" applyBorder="1" applyAlignment="1">
      <alignment horizontal="center"/>
      <protection/>
    </xf>
    <xf numFmtId="165" fontId="17" fillId="0" borderId="24" xfId="102" applyNumberFormat="1" applyFont="1" applyBorder="1" applyAlignment="1">
      <alignment horizontal="center"/>
      <protection/>
    </xf>
    <xf numFmtId="165" fontId="25" fillId="0" borderId="19" xfId="97" applyNumberFormat="1" applyFont="1" applyFill="1" applyBorder="1" applyAlignment="1">
      <alignment horizontal="center" vertical="center"/>
      <protection/>
    </xf>
    <xf numFmtId="165" fontId="25" fillId="0" borderId="21" xfId="97" applyNumberFormat="1" applyFont="1" applyFill="1" applyBorder="1" applyAlignment="1">
      <alignment horizontal="center" vertical="center"/>
      <protection/>
    </xf>
    <xf numFmtId="165" fontId="25" fillId="0" borderId="17" xfId="97" applyNumberFormat="1" applyFont="1" applyFill="1" applyBorder="1" applyAlignment="1">
      <alignment horizontal="center" vertical="center"/>
      <protection/>
    </xf>
    <xf numFmtId="165" fontId="25" fillId="0" borderId="26" xfId="97" applyNumberFormat="1" applyFont="1" applyFill="1" applyBorder="1" applyAlignment="1">
      <alignment horizontal="center" vertical="center"/>
      <protection/>
    </xf>
    <xf numFmtId="165" fontId="25" fillId="0" borderId="14" xfId="115" applyNumberFormat="1" applyFont="1" applyFill="1" applyBorder="1" applyAlignment="1">
      <alignment horizontal="center" vertical="center"/>
      <protection/>
    </xf>
    <xf numFmtId="165" fontId="25" fillId="0" borderId="24" xfId="115" applyNumberFormat="1" applyFont="1" applyFill="1" applyBorder="1" applyAlignment="1">
      <alignment horizontal="center" vertical="center"/>
      <protection/>
    </xf>
    <xf numFmtId="165" fontId="17" fillId="0" borderId="19" xfId="102" applyNumberFormat="1" applyFont="1" applyBorder="1" applyAlignment="1">
      <alignment horizontal="center"/>
      <protection/>
    </xf>
    <xf numFmtId="165" fontId="17" fillId="0" borderId="21" xfId="102" applyNumberFormat="1" applyFont="1" applyBorder="1" applyAlignment="1">
      <alignment horizontal="center"/>
      <protection/>
    </xf>
    <xf numFmtId="9" fontId="25" fillId="0" borderId="14" xfId="97" applyNumberFormat="1" applyFont="1" applyFill="1" applyBorder="1" applyAlignment="1">
      <alignment horizontal="center" vertical="center"/>
      <protection/>
    </xf>
    <xf numFmtId="9" fontId="25" fillId="0" borderId="24" xfId="97" applyNumberFormat="1" applyFont="1" applyFill="1" applyBorder="1" applyAlignment="1">
      <alignment horizontal="center" vertical="center"/>
      <protection/>
    </xf>
    <xf numFmtId="9" fontId="17" fillId="0" borderId="25" xfId="102" applyNumberFormat="1" applyFont="1" applyBorder="1" applyAlignment="1">
      <alignment horizontal="center"/>
      <protection/>
    </xf>
    <xf numFmtId="9" fontId="17" fillId="0" borderId="26" xfId="102" applyNumberFormat="1" applyFont="1" applyBorder="1" applyAlignment="1">
      <alignment horizontal="center"/>
      <protection/>
    </xf>
    <xf numFmtId="9" fontId="25" fillId="0" borderId="25" xfId="97" applyNumberFormat="1" applyFont="1" applyFill="1" applyBorder="1" applyAlignment="1">
      <alignment horizontal="center" vertical="center"/>
      <protection/>
    </xf>
    <xf numFmtId="9" fontId="25" fillId="0" borderId="19" xfId="97" applyNumberFormat="1" applyFont="1" applyFill="1" applyBorder="1" applyAlignment="1">
      <alignment horizontal="center" vertical="center"/>
      <protection/>
    </xf>
    <xf numFmtId="9" fontId="25" fillId="0" borderId="21" xfId="97" applyNumberFormat="1" applyFont="1" applyFill="1" applyBorder="1" applyAlignment="1">
      <alignment horizontal="center" vertical="center"/>
      <protection/>
    </xf>
    <xf numFmtId="9" fontId="25" fillId="0" borderId="24" xfId="115" applyNumberFormat="1" applyFont="1" applyFill="1" applyBorder="1" applyAlignment="1">
      <alignment horizontal="center" vertical="center"/>
      <protection/>
    </xf>
    <xf numFmtId="9" fontId="17" fillId="0" borderId="24" xfId="102" applyNumberFormat="1" applyFont="1" applyBorder="1" applyAlignment="1">
      <alignment horizontal="center"/>
      <protection/>
    </xf>
    <xf numFmtId="9" fontId="25" fillId="0" borderId="26" xfId="97" applyNumberFormat="1" applyFont="1" applyFill="1" applyBorder="1" applyAlignment="1">
      <alignment horizontal="center" vertical="center"/>
      <protection/>
    </xf>
    <xf numFmtId="9" fontId="17" fillId="0" borderId="21" xfId="102" applyNumberFormat="1" applyFont="1" applyBorder="1" applyAlignment="1">
      <alignment horizontal="center"/>
      <protection/>
    </xf>
    <xf numFmtId="1" fontId="17" fillId="0" borderId="0" xfId="102" applyNumberFormat="1" applyFont="1" applyBorder="1" applyAlignment="1">
      <alignment horizontal="center"/>
      <protection/>
    </xf>
    <xf numFmtId="1" fontId="17" fillId="0" borderId="17" xfId="102" applyNumberFormat="1" applyFont="1" applyBorder="1" applyAlignment="1">
      <alignment horizontal="center"/>
      <protection/>
    </xf>
    <xf numFmtId="1" fontId="17" fillId="0" borderId="23" xfId="102" applyNumberFormat="1" applyFont="1" applyBorder="1" applyAlignment="1">
      <alignment horizontal="center"/>
      <protection/>
    </xf>
    <xf numFmtId="1" fontId="17" fillId="0" borderId="14" xfId="102" applyNumberFormat="1" applyFont="1" applyBorder="1" applyAlignment="1">
      <alignment horizontal="center"/>
      <protection/>
    </xf>
    <xf numFmtId="1" fontId="17" fillId="0" borderId="24" xfId="102" applyNumberFormat="1" applyFont="1" applyBorder="1" applyAlignment="1">
      <alignment horizontal="center"/>
      <protection/>
    </xf>
    <xf numFmtId="1" fontId="17" fillId="0" borderId="18" xfId="102" applyNumberFormat="1" applyFont="1" applyBorder="1" applyAlignment="1">
      <alignment horizontal="center"/>
      <protection/>
    </xf>
    <xf numFmtId="1" fontId="17" fillId="0" borderId="25" xfId="102" applyNumberFormat="1" applyFont="1" applyBorder="1" applyAlignment="1">
      <alignment horizontal="center"/>
      <protection/>
    </xf>
    <xf numFmtId="1" fontId="17" fillId="0" borderId="22" xfId="102" applyNumberFormat="1" applyFont="1" applyBorder="1" applyAlignment="1">
      <alignment horizontal="center"/>
      <protection/>
    </xf>
    <xf numFmtId="1" fontId="17" fillId="0" borderId="26" xfId="102" applyNumberFormat="1" applyFont="1" applyBorder="1" applyAlignment="1">
      <alignment horizontal="center"/>
      <protection/>
    </xf>
    <xf numFmtId="1" fontId="25" fillId="0" borderId="25" xfId="97" applyNumberFormat="1" applyFont="1" applyFill="1" applyBorder="1" applyAlignment="1">
      <alignment horizontal="center" vertical="center"/>
      <protection/>
    </xf>
    <xf numFmtId="1" fontId="17" fillId="0" borderId="20" xfId="102" applyNumberFormat="1" applyFont="1" applyBorder="1" applyAlignment="1">
      <alignment horizontal="center"/>
      <protection/>
    </xf>
    <xf numFmtId="1" fontId="17" fillId="0" borderId="19" xfId="102" applyNumberFormat="1" applyFont="1" applyBorder="1" applyAlignment="1">
      <alignment horizontal="center"/>
      <protection/>
    </xf>
    <xf numFmtId="1" fontId="17" fillId="0" borderId="21" xfId="102" applyNumberFormat="1" applyFont="1" applyBorder="1" applyAlignment="1">
      <alignment horizontal="center"/>
      <protection/>
    </xf>
    <xf numFmtId="1" fontId="25" fillId="0" borderId="22" xfId="97" applyNumberFormat="1" applyFont="1" applyFill="1" applyBorder="1" applyAlignment="1">
      <alignment horizontal="center" vertical="center"/>
      <protection/>
    </xf>
    <xf numFmtId="1" fontId="25" fillId="0" borderId="26" xfId="97" applyNumberFormat="1" applyFont="1" applyFill="1" applyBorder="1" applyAlignment="1">
      <alignment horizontal="center" vertical="center"/>
      <protection/>
    </xf>
    <xf numFmtId="0" fontId="17" fillId="0" borderId="0" xfId="102" applyAlignment="1">
      <alignment horizontal="center"/>
      <protection/>
    </xf>
    <xf numFmtId="0" fontId="17" fillId="0" borderId="24" xfId="102" applyBorder="1" applyAlignment="1">
      <alignment horizontal="center"/>
      <protection/>
    </xf>
    <xf numFmtId="0" fontId="17" fillId="0" borderId="25" xfId="102" applyBorder="1" applyAlignment="1">
      <alignment horizontal="center"/>
      <protection/>
    </xf>
    <xf numFmtId="0" fontId="17" fillId="0" borderId="22" xfId="102" applyBorder="1" applyAlignment="1">
      <alignment horizontal="center"/>
      <protection/>
    </xf>
    <xf numFmtId="0" fontId="17" fillId="0" borderId="17" xfId="102" applyBorder="1" applyAlignment="1">
      <alignment horizontal="center"/>
      <protection/>
    </xf>
    <xf numFmtId="0" fontId="17" fillId="0" borderId="20" xfId="102" applyBorder="1" applyAlignment="1">
      <alignment horizontal="center"/>
      <protection/>
    </xf>
    <xf numFmtId="0" fontId="17" fillId="0" borderId="21" xfId="102" applyBorder="1" applyAlignment="1">
      <alignment horizontal="center"/>
      <protection/>
    </xf>
    <xf numFmtId="0" fontId="17" fillId="0" borderId="26" xfId="102" applyBorder="1" applyAlignment="1">
      <alignment horizontal="center"/>
      <protection/>
    </xf>
    <xf numFmtId="1" fontId="25" fillId="0" borderId="34" xfId="0" applyNumberFormat="1" applyFont="1" applyFill="1" applyBorder="1" applyAlignment="1">
      <alignment horizontal="center" vertical="center"/>
    </xf>
    <xf numFmtId="0" fontId="15" fillId="16" borderId="16" xfId="0" applyFont="1" applyFill="1" applyBorder="1" applyAlignment="1">
      <alignment horizontal="center" vertical="center" wrapText="1"/>
    </xf>
    <xf numFmtId="0" fontId="15" fillId="25" borderId="27"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29" xfId="0" applyFont="1" applyFill="1" applyBorder="1" applyAlignment="1">
      <alignment horizontal="center" vertical="center" wrapText="1"/>
    </xf>
    <xf numFmtId="0" fontId="15" fillId="3" borderId="27" xfId="0" applyFont="1" applyFill="1" applyBorder="1" applyAlignment="1">
      <alignment horizontal="center" vertical="center" wrapText="1"/>
    </xf>
    <xf numFmtId="0" fontId="12" fillId="26" borderId="25" xfId="0" applyFont="1" applyFill="1" applyBorder="1" applyAlignment="1">
      <alignment horizontal="center" vertical="top" wrapText="1"/>
    </xf>
    <xf numFmtId="0" fontId="25" fillId="0" borderId="23" xfId="102" applyFont="1" applyFill="1" applyBorder="1" applyAlignment="1">
      <alignment horizontal="center" vertical="center"/>
      <protection/>
    </xf>
    <xf numFmtId="0" fontId="26" fillId="26" borderId="23" xfId="0" applyFont="1" applyFill="1" applyBorder="1" applyAlignment="1">
      <alignment horizontal="center"/>
    </xf>
    <xf numFmtId="0" fontId="26" fillId="28" borderId="23" xfId="0" applyFont="1" applyFill="1" applyBorder="1" applyAlignment="1">
      <alignment horizontal="center"/>
    </xf>
    <xf numFmtId="0" fontId="26" fillId="28" borderId="14" xfId="0" applyFont="1" applyFill="1" applyBorder="1" applyAlignment="1">
      <alignment horizontal="center"/>
    </xf>
    <xf numFmtId="0" fontId="26" fillId="26" borderId="24" xfId="0" applyFont="1" applyFill="1" applyBorder="1" applyAlignment="1">
      <alignment horizontal="center"/>
    </xf>
    <xf numFmtId="0" fontId="26" fillId="23" borderId="14" xfId="82" applyFont="1" applyFill="1" applyBorder="1" applyAlignment="1" applyProtection="1">
      <alignment horizontal="center" wrapText="1"/>
      <protection/>
    </xf>
    <xf numFmtId="0" fontId="31" fillId="23" borderId="14" xfId="82" applyFont="1" applyFill="1" applyBorder="1" applyAlignment="1" applyProtection="1">
      <alignment horizontal="center"/>
      <protection/>
    </xf>
    <xf numFmtId="0" fontId="31" fillId="23" borderId="24" xfId="82" applyFont="1" applyFill="1" applyBorder="1" applyAlignment="1" applyProtection="1">
      <alignment horizontal="center"/>
      <protection/>
    </xf>
    <xf numFmtId="0" fontId="26" fillId="29" borderId="23" xfId="82" applyFont="1" applyFill="1" applyBorder="1" applyAlignment="1" applyProtection="1">
      <alignment horizontal="center" wrapText="1"/>
      <protection/>
    </xf>
    <xf numFmtId="0" fontId="31" fillId="29" borderId="14" xfId="82" applyFont="1" applyFill="1" applyBorder="1" applyAlignment="1" applyProtection="1">
      <alignment horizontal="center"/>
      <protection/>
    </xf>
    <xf numFmtId="0" fontId="31" fillId="29" borderId="24" xfId="82" applyFont="1" applyFill="1" applyBorder="1" applyAlignment="1" applyProtection="1">
      <alignment horizontal="center"/>
      <protection/>
    </xf>
    <xf numFmtId="0" fontId="26" fillId="30" borderId="23" xfId="82" applyFont="1" applyFill="1" applyBorder="1" applyAlignment="1" applyProtection="1">
      <alignment horizontal="center" wrapText="1"/>
      <protection/>
    </xf>
    <xf numFmtId="0" fontId="28" fillId="30" borderId="14" xfId="82" applyFill="1" applyBorder="1" applyAlignment="1" applyProtection="1">
      <alignment horizontal="center"/>
      <protection/>
    </xf>
    <xf numFmtId="0" fontId="28" fillId="30" borderId="24" xfId="82" applyFill="1" applyBorder="1" applyAlignment="1" applyProtection="1">
      <alignment horizontal="center"/>
      <protection/>
    </xf>
    <xf numFmtId="0" fontId="26" fillId="30" borderId="14" xfId="82" applyFont="1" applyFill="1" applyBorder="1" applyAlignment="1" applyProtection="1">
      <alignment horizontal="center" wrapText="1"/>
      <protection/>
    </xf>
    <xf numFmtId="0" fontId="26" fillId="21" borderId="14" xfId="82" applyFont="1" applyFill="1" applyBorder="1" applyAlignment="1" applyProtection="1">
      <alignment horizontal="center" wrapText="1"/>
      <protection/>
    </xf>
    <xf numFmtId="0" fontId="26" fillId="31" borderId="23" xfId="82" applyFont="1" applyFill="1" applyBorder="1" applyAlignment="1" applyProtection="1">
      <alignment horizontal="center" wrapText="1"/>
      <protection/>
    </xf>
    <xf numFmtId="0" fontId="26" fillId="31" borderId="14" xfId="82" applyFont="1" applyFill="1" applyBorder="1" applyAlignment="1" applyProtection="1">
      <alignment horizontal="center" wrapText="1"/>
      <protection/>
    </xf>
    <xf numFmtId="0" fontId="26" fillId="31" borderId="24" xfId="82" applyFont="1" applyFill="1" applyBorder="1" applyAlignment="1" applyProtection="1">
      <alignment horizontal="center" wrapText="1"/>
      <protection/>
    </xf>
    <xf numFmtId="0" fontId="26" fillId="32" borderId="23" xfId="82" applyFont="1" applyFill="1" applyBorder="1" applyAlignment="1" applyProtection="1">
      <alignment horizontal="center" wrapText="1"/>
      <protection/>
    </xf>
    <xf numFmtId="0" fontId="28" fillId="32" borderId="14" xfId="82" applyFill="1" applyBorder="1" applyAlignment="1" applyProtection="1">
      <alignment horizontal="center"/>
      <protection/>
    </xf>
    <xf numFmtId="0" fontId="26" fillId="30" borderId="58" xfId="82" applyFont="1" applyFill="1" applyBorder="1" applyAlignment="1" applyProtection="1">
      <alignment horizontal="center" wrapText="1"/>
      <protection/>
    </xf>
    <xf numFmtId="0" fontId="30" fillId="30" borderId="39" xfId="82" applyFont="1" applyFill="1" applyBorder="1" applyAlignment="1" applyProtection="1">
      <alignment horizontal="center"/>
      <protection/>
    </xf>
    <xf numFmtId="0" fontId="30" fillId="30" borderId="40" xfId="82" applyFont="1" applyFill="1" applyBorder="1" applyAlignment="1" applyProtection="1">
      <alignment horizontal="center"/>
      <protection/>
    </xf>
    <xf numFmtId="0" fontId="26" fillId="33" borderId="23" xfId="82" applyFont="1" applyFill="1" applyBorder="1" applyAlignment="1" applyProtection="1">
      <alignment horizontal="center" wrapText="1"/>
      <protection/>
    </xf>
    <xf numFmtId="0" fontId="26" fillId="33" borderId="14" xfId="82" applyFont="1" applyFill="1" applyBorder="1" applyAlignment="1" applyProtection="1">
      <alignment horizontal="center" wrapText="1"/>
      <protection/>
    </xf>
    <xf numFmtId="0" fontId="26" fillId="33" borderId="24" xfId="82" applyFont="1" applyFill="1" applyBorder="1" applyAlignment="1" applyProtection="1">
      <alignment horizontal="center" wrapText="1"/>
      <protection/>
    </xf>
    <xf numFmtId="0" fontId="26" fillId="30" borderId="24" xfId="82" applyFont="1" applyFill="1" applyBorder="1" applyAlignment="1" applyProtection="1">
      <alignment horizontal="center" wrapText="1"/>
      <protection/>
    </xf>
    <xf numFmtId="0" fontId="26" fillId="14" borderId="23" xfId="82" applyFont="1" applyFill="1" applyBorder="1" applyAlignment="1" applyProtection="1">
      <alignment horizontal="center" wrapText="1"/>
      <protection/>
    </xf>
    <xf numFmtId="0" fontId="26" fillId="14" borderId="14" xfId="82" applyFont="1" applyFill="1" applyBorder="1" applyAlignment="1" applyProtection="1">
      <alignment horizontal="center" wrapText="1"/>
      <protection/>
    </xf>
    <xf numFmtId="0" fontId="26" fillId="14" borderId="24" xfId="82" applyFont="1" applyFill="1" applyBorder="1" applyAlignment="1" applyProtection="1">
      <alignment horizontal="center" wrapText="1"/>
      <protection/>
    </xf>
    <xf numFmtId="0" fontId="12" fillId="30" borderId="59" xfId="82" applyFont="1" applyFill="1" applyBorder="1" applyAlignment="1" applyProtection="1">
      <alignment horizontal="center" vertical="top" wrapText="1"/>
      <protection/>
    </xf>
    <xf numFmtId="0" fontId="12" fillId="30" borderId="0" xfId="82" applyFont="1" applyFill="1" applyBorder="1" applyAlignment="1" applyProtection="1">
      <alignment horizontal="center" vertical="top" wrapText="1"/>
      <protection/>
    </xf>
    <xf numFmtId="0" fontId="12" fillId="30" borderId="41" xfId="82" applyFont="1" applyFill="1" applyBorder="1" applyAlignment="1" applyProtection="1">
      <alignment horizontal="center" vertical="top" wrapText="1"/>
      <protection/>
    </xf>
    <xf numFmtId="0" fontId="12" fillId="23" borderId="17" xfId="82" applyFont="1" applyFill="1" applyBorder="1" applyAlignment="1" applyProtection="1">
      <alignment horizontal="center" vertical="top" wrapText="1"/>
      <protection/>
    </xf>
    <xf numFmtId="0" fontId="12" fillId="23" borderId="26" xfId="82" applyFont="1" applyFill="1" applyBorder="1" applyAlignment="1" applyProtection="1">
      <alignment horizontal="center" vertical="top" wrapText="1"/>
      <protection/>
    </xf>
    <xf numFmtId="0" fontId="12" fillId="29" borderId="22" xfId="82" applyFont="1" applyFill="1" applyBorder="1" applyAlignment="1" applyProtection="1">
      <alignment horizontal="center" vertical="top"/>
      <protection/>
    </xf>
    <xf numFmtId="0" fontId="12" fillId="29" borderId="17" xfId="82" applyFont="1" applyFill="1" applyBorder="1" applyAlignment="1" applyProtection="1">
      <alignment horizontal="center" vertical="top"/>
      <protection/>
    </xf>
    <xf numFmtId="0" fontId="12" fillId="29" borderId="26" xfId="82" applyFont="1" applyFill="1" applyBorder="1" applyAlignment="1" applyProtection="1">
      <alignment horizontal="center" vertical="top"/>
      <protection/>
    </xf>
    <xf numFmtId="0" fontId="12" fillId="21" borderId="17" xfId="82" applyFont="1" applyFill="1" applyBorder="1" applyAlignment="1" applyProtection="1">
      <alignment horizontal="center" vertical="top" wrapText="1"/>
      <protection/>
    </xf>
    <xf numFmtId="0" fontId="12" fillId="21" borderId="26" xfId="82" applyFont="1" applyFill="1" applyBorder="1" applyAlignment="1" applyProtection="1">
      <alignment horizontal="center" vertical="top" wrapText="1"/>
      <protection/>
    </xf>
    <xf numFmtId="0" fontId="12" fillId="31" borderId="22" xfId="82" applyFont="1" applyFill="1" applyBorder="1" applyAlignment="1" applyProtection="1">
      <alignment horizontal="center" vertical="top"/>
      <protection/>
    </xf>
    <xf numFmtId="0" fontId="12" fillId="31" borderId="17" xfId="82" applyFont="1" applyFill="1" applyBorder="1" applyAlignment="1" applyProtection="1">
      <alignment horizontal="center" vertical="top"/>
      <protection/>
    </xf>
    <xf numFmtId="0" fontId="12" fillId="31" borderId="26" xfId="82" applyFont="1" applyFill="1" applyBorder="1" applyAlignment="1" applyProtection="1">
      <alignment horizontal="center" vertical="top"/>
      <protection/>
    </xf>
    <xf numFmtId="0" fontId="12" fillId="14" borderId="22" xfId="82" applyFont="1" applyFill="1" applyBorder="1" applyAlignment="1" applyProtection="1">
      <alignment horizontal="center" vertical="top" wrapText="1"/>
      <protection/>
    </xf>
    <xf numFmtId="0" fontId="12" fillId="14" borderId="17" xfId="82" applyFont="1" applyFill="1" applyBorder="1" applyAlignment="1" applyProtection="1">
      <alignment horizontal="center" vertical="top" wrapText="1"/>
      <protection/>
    </xf>
    <xf numFmtId="0" fontId="12" fillId="14" borderId="26" xfId="82" applyFont="1" applyFill="1" applyBorder="1" applyAlignment="1" applyProtection="1">
      <alignment horizontal="center" vertical="top" wrapText="1"/>
      <protection/>
    </xf>
    <xf numFmtId="0" fontId="12" fillId="30" borderId="22" xfId="82" applyFont="1" applyFill="1" applyBorder="1" applyAlignment="1" applyProtection="1">
      <alignment horizontal="center" vertical="top"/>
      <protection/>
    </xf>
    <xf numFmtId="0" fontId="12" fillId="30" borderId="17" xfId="82" applyFont="1" applyFill="1" applyBorder="1" applyAlignment="1" applyProtection="1">
      <alignment horizontal="center" vertical="top"/>
      <protection/>
    </xf>
    <xf numFmtId="0" fontId="12" fillId="30" borderId="26" xfId="82" applyFont="1" applyFill="1" applyBorder="1" applyAlignment="1" applyProtection="1">
      <alignment horizontal="center" vertical="top"/>
      <protection/>
    </xf>
    <xf numFmtId="0" fontId="12" fillId="32" borderId="22" xfId="82" applyFont="1" applyFill="1" applyBorder="1" applyAlignment="1" applyProtection="1">
      <alignment horizontal="center" vertical="top" wrapText="1"/>
      <protection/>
    </xf>
    <xf numFmtId="0" fontId="12" fillId="32" borderId="17" xfId="82" applyFont="1" applyFill="1" applyBorder="1" applyAlignment="1" applyProtection="1">
      <alignment horizontal="center" vertical="top" wrapText="1"/>
      <protection/>
    </xf>
    <xf numFmtId="0" fontId="12" fillId="32" borderId="26" xfId="82" applyFont="1" applyFill="1" applyBorder="1" applyAlignment="1" applyProtection="1">
      <alignment horizontal="center" vertical="top" wrapText="1"/>
      <protection/>
    </xf>
    <xf numFmtId="0" fontId="12" fillId="33" borderId="17" xfId="82" applyFont="1" applyFill="1" applyBorder="1" applyAlignment="1" applyProtection="1">
      <alignment horizontal="center" vertical="top"/>
      <protection/>
    </xf>
    <xf numFmtId="0" fontId="12" fillId="33" borderId="26" xfId="82" applyFont="1" applyFill="1" applyBorder="1" applyAlignment="1" applyProtection="1">
      <alignment horizontal="center" vertical="top"/>
      <protection/>
    </xf>
    <xf numFmtId="0" fontId="12" fillId="26" borderId="18" xfId="82" applyFont="1" applyFill="1" applyBorder="1" applyAlignment="1" applyProtection="1">
      <alignment horizontal="center" vertical="top"/>
      <protection/>
    </xf>
    <xf numFmtId="0" fontId="12" fillId="26" borderId="0" xfId="82" applyFont="1" applyFill="1" applyBorder="1" applyAlignment="1" applyProtection="1">
      <alignment horizontal="center" vertical="top"/>
      <protection/>
    </xf>
    <xf numFmtId="0" fontId="28" fillId="32" borderId="24" xfId="82" applyFill="1" applyBorder="1" applyAlignment="1" applyProtection="1">
      <alignment horizontal="center"/>
      <protection/>
    </xf>
    <xf numFmtId="0" fontId="12" fillId="33" borderId="22" xfId="82" applyFont="1" applyFill="1" applyBorder="1" applyAlignment="1" applyProtection="1">
      <alignment horizontal="center" vertical="top"/>
      <protection/>
    </xf>
    <xf numFmtId="0" fontId="15" fillId="0" borderId="37" xfId="0" applyFont="1" applyBorder="1" applyAlignment="1">
      <alignment horizontal="center"/>
    </xf>
    <xf numFmtId="0" fontId="0" fillId="0" borderId="43" xfId="0" applyBorder="1" applyAlignment="1">
      <alignment horizontal="center" vertical="top"/>
    </xf>
    <xf numFmtId="0" fontId="0" fillId="0" borderId="44" xfId="0" applyBorder="1" applyAlignment="1">
      <alignment horizontal="center" vertical="top"/>
    </xf>
    <xf numFmtId="0" fontId="0" fillId="0" borderId="45" xfId="0" applyBorder="1" applyAlignment="1">
      <alignment horizontal="center" vertical="top"/>
    </xf>
    <xf numFmtId="0" fontId="15" fillId="0" borderId="60" xfId="0" applyFont="1" applyBorder="1" applyAlignment="1">
      <alignment horizontal="center"/>
    </xf>
    <xf numFmtId="0" fontId="39" fillId="24" borderId="0" xfId="0" applyFont="1" applyFill="1" applyAlignment="1">
      <alignment horizontal="center" wrapText="1"/>
    </xf>
    <xf numFmtId="0" fontId="0" fillId="24" borderId="0" xfId="0" applyFill="1" applyAlignment="1">
      <alignment/>
    </xf>
    <xf numFmtId="0" fontId="40" fillId="24" borderId="0" xfId="0" applyFont="1" applyFill="1" applyAlignment="1">
      <alignment/>
    </xf>
    <xf numFmtId="0" fontId="41" fillId="24" borderId="0" xfId="0" applyFont="1" applyFill="1" applyAlignment="1">
      <alignment/>
    </xf>
  </cellXfs>
  <cellStyles count="126">
    <cellStyle name="Normal" xfId="0"/>
    <cellStyle name="20% - Accent1" xfId="15"/>
    <cellStyle name="20% - Accent1 2" xfId="16"/>
    <cellStyle name="20% - Accent1_LG_SustainabilityProfiles" xfId="17"/>
    <cellStyle name="20% - Accent2" xfId="18"/>
    <cellStyle name="20% - Accent2 2" xfId="19"/>
    <cellStyle name="20% - Accent2_LG_SustainabilityProfiles" xfId="20"/>
    <cellStyle name="20% - Accent3" xfId="21"/>
    <cellStyle name="20% - Accent3 2" xfId="22"/>
    <cellStyle name="20% - Accent3_LG_SustainabilityProfiles" xfId="23"/>
    <cellStyle name="20% - Accent4" xfId="24"/>
    <cellStyle name="20% - Accent4 2" xfId="25"/>
    <cellStyle name="20% - Accent4_LG_SustainabilityProfiles" xfId="26"/>
    <cellStyle name="20% - Accent5" xfId="27"/>
    <cellStyle name="20% - Accent6" xfId="28"/>
    <cellStyle name="20% - Accent6 2" xfId="29"/>
    <cellStyle name="20% - Accent6_LG_SustainabilityProfiles" xfId="30"/>
    <cellStyle name="40% - Accent1" xfId="31"/>
    <cellStyle name="40% - Accent1 2" xfId="32"/>
    <cellStyle name="40% - Accent1_LG_SustainabilityProfiles" xfId="33"/>
    <cellStyle name="40% - Accent2" xfId="34"/>
    <cellStyle name="40% - Accent3" xfId="35"/>
    <cellStyle name="40% - Accent3 2" xfId="36"/>
    <cellStyle name="40% - Accent3_LG_SustainabilityProfiles" xfId="37"/>
    <cellStyle name="40% - Accent4" xfId="38"/>
    <cellStyle name="40% - Accent4 2" xfId="39"/>
    <cellStyle name="40% - Accent4_LG_SustainabilityProfiles" xfId="40"/>
    <cellStyle name="40% - Accent5" xfId="41"/>
    <cellStyle name="40% - Accent6" xfId="42"/>
    <cellStyle name="40% - Accent6 2" xfId="43"/>
    <cellStyle name="40% - Accent6_LG_SustainabilityProfiles" xfId="44"/>
    <cellStyle name="60% - Accent1" xfId="45"/>
    <cellStyle name="60% - Accent1 2" xfId="46"/>
    <cellStyle name="60% - Accent2" xfId="47"/>
    <cellStyle name="60% - Accent3" xfId="48"/>
    <cellStyle name="60% - Accent3 2" xfId="49"/>
    <cellStyle name="60% - Accent4" xfId="50"/>
    <cellStyle name="60% - Accent4 2" xfId="51"/>
    <cellStyle name="60% - Accent5" xfId="52"/>
    <cellStyle name="60% - Accent6" xfId="53"/>
    <cellStyle name="60% - Accent6 2" xfId="54"/>
    <cellStyle name="Accent1" xfId="55"/>
    <cellStyle name="Accent1 2" xfId="56"/>
    <cellStyle name="Accent2" xfId="57"/>
    <cellStyle name="Accent3" xfId="58"/>
    <cellStyle name="Accent4" xfId="59"/>
    <cellStyle name="Accent4 2" xfId="60"/>
    <cellStyle name="Accent5" xfId="61"/>
    <cellStyle name="Accent6" xfId="62"/>
    <cellStyle name="Bad" xfId="63"/>
    <cellStyle name="Calculation" xfId="64"/>
    <cellStyle name="Calculation 2" xfId="65"/>
    <cellStyle name="Check Cell" xfId="66"/>
    <cellStyle name="Comma" xfId="67"/>
    <cellStyle name="Comma [0]" xfId="68"/>
    <cellStyle name="Comma 2" xfId="69"/>
    <cellStyle name="Currency" xfId="70"/>
    <cellStyle name="Currency [0]" xfId="71"/>
    <cellStyle name="Explanatory Text" xfId="72"/>
    <cellStyle name="Good" xfId="73"/>
    <cellStyle name="Heading 1" xfId="74"/>
    <cellStyle name="Heading 1 2" xfId="75"/>
    <cellStyle name="Heading 2" xfId="76"/>
    <cellStyle name="Heading 2 2" xfId="77"/>
    <cellStyle name="Heading 3" xfId="78"/>
    <cellStyle name="Heading 3 2" xfId="79"/>
    <cellStyle name="Heading 4" xfId="80"/>
    <cellStyle name="Heading 4 2" xfId="81"/>
    <cellStyle name="Hyperlink" xfId="82"/>
    <cellStyle name="Hyperlink 2" xfId="83"/>
    <cellStyle name="Input" xfId="84"/>
    <cellStyle name="Input 2" xfId="85"/>
    <cellStyle name="Linked Cell" xfId="86"/>
    <cellStyle name="Neutral" xfId="87"/>
    <cellStyle name="Normal 10" xfId="88"/>
    <cellStyle name="Normal 10 2" xfId="89"/>
    <cellStyle name="Normal 10_LG_SustainabilityProfiles" xfId="90"/>
    <cellStyle name="Normal 11" xfId="91"/>
    <cellStyle name="Normal 11 2" xfId="92"/>
    <cellStyle name="Normal 11_LG_SustainabilityProfiles" xfId="93"/>
    <cellStyle name="Normal 12" xfId="94"/>
    <cellStyle name="Normal 12 2" xfId="95"/>
    <cellStyle name="Normal 12_LG_SustainabilityProfiles" xfId="96"/>
    <cellStyle name="Normal 13" xfId="97"/>
    <cellStyle name="Normal 13 2" xfId="98"/>
    <cellStyle name="Normal 13_LG_SustainabilityProfiles" xfId="99"/>
    <cellStyle name="Normal 14" xfId="100"/>
    <cellStyle name="Normal 15" xfId="101"/>
    <cellStyle name="Normal 15 2" xfId="102"/>
    <cellStyle name="Normal 16" xfId="103"/>
    <cellStyle name="Normal 17" xfId="104"/>
    <cellStyle name="Normal 17 2" xfId="105"/>
    <cellStyle name="Normal 2" xfId="106"/>
    <cellStyle name="Normal 2 2" xfId="107"/>
    <cellStyle name="Normal 2_LG_SustainabilityProfiles" xfId="108"/>
    <cellStyle name="Normal 3" xfId="109"/>
    <cellStyle name="Normal 3 2" xfId="110"/>
    <cellStyle name="Normal 3_LG_SustainabilityProfiles" xfId="111"/>
    <cellStyle name="Normal 4" xfId="112"/>
    <cellStyle name="Normal 4 2" xfId="113"/>
    <cellStyle name="Normal 4_LG_SustainabilityProfiles" xfId="114"/>
    <cellStyle name="Normal 5" xfId="115"/>
    <cellStyle name="Normal 6" xfId="116"/>
    <cellStyle name="Normal 9 2" xfId="117"/>
    <cellStyle name="Note" xfId="118"/>
    <cellStyle name="Note 2" xfId="119"/>
    <cellStyle name="Note 2 2" xfId="120"/>
    <cellStyle name="Note 3" xfId="121"/>
    <cellStyle name="Note 3 2" xfId="122"/>
    <cellStyle name="Note 4" xfId="123"/>
    <cellStyle name="Note 4 2" xfId="124"/>
    <cellStyle name="Note 5" xfId="125"/>
    <cellStyle name="Note 5 2" xfId="126"/>
    <cellStyle name="Note 6" xfId="127"/>
    <cellStyle name="Note 6 2" xfId="128"/>
    <cellStyle name="Note 7" xfId="129"/>
    <cellStyle name="Note 7 2" xfId="130"/>
    <cellStyle name="Note 8" xfId="131"/>
    <cellStyle name="Output" xfId="132"/>
    <cellStyle name="Output 2" xfId="133"/>
    <cellStyle name="Percent" xfId="134"/>
    <cellStyle name="Title" xfId="135"/>
    <cellStyle name="Title 2" xfId="136"/>
    <cellStyle name="Total" xfId="137"/>
    <cellStyle name="Total 2" xfId="138"/>
    <cellStyle name="Warning Text" xfId="13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876300</xdr:colOff>
      <xdr:row>4</xdr:row>
      <xdr:rowOff>85725</xdr:rowOff>
    </xdr:from>
    <xdr:to>
      <xdr:col>2</xdr:col>
      <xdr:colOff>4019550</xdr:colOff>
      <xdr:row>7</xdr:row>
      <xdr:rowOff>133350</xdr:rowOff>
    </xdr:to>
    <xdr:pic>
      <xdr:nvPicPr>
        <xdr:cNvPr id="1" name="LocalGov"/>
        <xdr:cNvPicPr preferRelativeResize="1">
          <a:picLocks noChangeAspect="1"/>
        </xdr:cNvPicPr>
      </xdr:nvPicPr>
      <xdr:blipFill>
        <a:blip r:embed="rId1"/>
        <a:stretch>
          <a:fillRect/>
        </a:stretch>
      </xdr:blipFill>
      <xdr:spPr>
        <a:xfrm>
          <a:off x="1733550" y="1457325"/>
          <a:ext cx="3152775" cy="619125"/>
        </a:xfrm>
        <a:prstGeom prst="rect">
          <a:avLst/>
        </a:prstGeom>
        <a:solidFill>
          <a:srgbClr val="FFFFFF"/>
        </a:solidFill>
        <a:ln w="1" cmpd="sng">
          <a:noFill/>
        </a:ln>
      </xdr:spPr>
    </xdr:pic>
    <xdr:clientData/>
  </xdr:twoCellAnchor>
  <xdr:twoCellAnchor editAs="oneCell">
    <xdr:from>
      <xdr:col>2</xdr:col>
      <xdr:colOff>876300</xdr:colOff>
      <xdr:row>8</xdr:row>
      <xdr:rowOff>133350</xdr:rowOff>
    </xdr:from>
    <xdr:to>
      <xdr:col>2</xdr:col>
      <xdr:colOff>4019550</xdr:colOff>
      <xdr:row>11</xdr:row>
      <xdr:rowOff>180975</xdr:rowOff>
    </xdr:to>
    <xdr:pic>
      <xdr:nvPicPr>
        <xdr:cNvPr id="2" name="FirstNations"/>
        <xdr:cNvPicPr preferRelativeResize="1">
          <a:picLocks noChangeAspect="1"/>
        </xdr:cNvPicPr>
      </xdr:nvPicPr>
      <xdr:blipFill>
        <a:blip r:embed="rId2"/>
        <a:stretch>
          <a:fillRect/>
        </a:stretch>
      </xdr:blipFill>
      <xdr:spPr>
        <a:xfrm>
          <a:off x="1733550" y="2266950"/>
          <a:ext cx="3152775" cy="619125"/>
        </a:xfrm>
        <a:prstGeom prst="rect">
          <a:avLst/>
        </a:prstGeom>
        <a:solidFill>
          <a:srgbClr val="FFFFFF"/>
        </a:solidFill>
        <a:ln w="1" cmpd="sng">
          <a:noFill/>
        </a:ln>
      </xdr:spPr>
    </xdr:pic>
    <xdr:clientData/>
  </xdr:twoCellAnchor>
  <xdr:twoCellAnchor editAs="oneCell">
    <xdr:from>
      <xdr:col>2</xdr:col>
      <xdr:colOff>876300</xdr:colOff>
      <xdr:row>13</xdr:row>
      <xdr:rowOff>66675</xdr:rowOff>
    </xdr:from>
    <xdr:to>
      <xdr:col>2</xdr:col>
      <xdr:colOff>4019550</xdr:colOff>
      <xdr:row>16</xdr:row>
      <xdr:rowOff>114300</xdr:rowOff>
    </xdr:to>
    <xdr:pic>
      <xdr:nvPicPr>
        <xdr:cNvPr id="3" name="EmissFactor"/>
        <xdr:cNvPicPr preferRelativeResize="1">
          <a:picLocks noChangeAspect="1"/>
        </xdr:cNvPicPr>
      </xdr:nvPicPr>
      <xdr:blipFill>
        <a:blip r:embed="rId3"/>
        <a:stretch>
          <a:fillRect/>
        </a:stretch>
      </xdr:blipFill>
      <xdr:spPr>
        <a:xfrm>
          <a:off x="1733550" y="3152775"/>
          <a:ext cx="3152775" cy="619125"/>
        </a:xfrm>
        <a:prstGeom prst="rect">
          <a:avLst/>
        </a:prstGeom>
        <a:solidFill>
          <a:srgbClr val="FFFFFF"/>
        </a:solidFill>
        <a:ln w="1" cmpd="sng">
          <a:noFill/>
        </a:ln>
      </xdr:spPr>
    </xdr:pic>
    <xdr:clientData/>
  </xdr:twoCellAnchor>
  <xdr:twoCellAnchor editAs="oneCell">
    <xdr:from>
      <xdr:col>2</xdr:col>
      <xdr:colOff>876300</xdr:colOff>
      <xdr:row>18</xdr:row>
      <xdr:rowOff>0</xdr:rowOff>
    </xdr:from>
    <xdr:to>
      <xdr:col>2</xdr:col>
      <xdr:colOff>4019550</xdr:colOff>
      <xdr:row>21</xdr:row>
      <xdr:rowOff>47625</xdr:rowOff>
    </xdr:to>
    <xdr:pic>
      <xdr:nvPicPr>
        <xdr:cNvPr id="4" name="Sources"/>
        <xdr:cNvPicPr preferRelativeResize="1">
          <a:picLocks noChangeAspect="1"/>
        </xdr:cNvPicPr>
      </xdr:nvPicPr>
      <xdr:blipFill>
        <a:blip r:embed="rId4"/>
        <a:stretch>
          <a:fillRect/>
        </a:stretch>
      </xdr:blipFill>
      <xdr:spPr>
        <a:xfrm>
          <a:off x="1733550" y="4038600"/>
          <a:ext cx="3152775" cy="619125"/>
        </a:xfrm>
        <a:prstGeom prst="rect">
          <a:avLst/>
        </a:prstGeom>
        <a:solidFill>
          <a:srgbClr val="FFFFFF"/>
        </a:solidFill>
        <a:ln w="1" cmpd="sng">
          <a:noFill/>
        </a:ln>
      </xdr:spPr>
    </xdr:pic>
    <xdr:clientData/>
  </xdr:twoCellAnchor>
  <xdr:twoCellAnchor>
    <xdr:from>
      <xdr:col>2</xdr:col>
      <xdr:colOff>4886325</xdr:colOff>
      <xdr:row>5</xdr:row>
      <xdr:rowOff>95250</xdr:rowOff>
    </xdr:from>
    <xdr:to>
      <xdr:col>4</xdr:col>
      <xdr:colOff>28575</xdr:colOff>
      <xdr:row>12</xdr:row>
      <xdr:rowOff>171450</xdr:rowOff>
    </xdr:to>
    <xdr:sp>
      <xdr:nvSpPr>
        <xdr:cNvPr id="5" name="TextBox 5"/>
        <xdr:cNvSpPr txBox="1">
          <a:spLocks noChangeArrowheads="1"/>
        </xdr:cNvSpPr>
      </xdr:nvSpPr>
      <xdr:spPr>
        <a:xfrm>
          <a:off x="5743575" y="1657350"/>
          <a:ext cx="3467100" cy="1409700"/>
        </a:xfrm>
        <a:prstGeom prst="rect">
          <a:avLst/>
        </a:prstGeom>
        <a:solidFill>
          <a:srgbClr val="FFFFFF"/>
        </a:solidFill>
        <a:ln w="9525" cmpd="sng">
          <a:noFill/>
        </a:ln>
      </xdr:spPr>
      <xdr:txBody>
        <a:bodyPr vertOverflow="clip" wrap="square"/>
        <a:p>
          <a:pPr algn="ctr">
            <a:defRPr/>
          </a:pPr>
          <a:r>
            <a:rPr lang="en-US" cap="none" sz="1300" b="0" i="0" u="none" baseline="0">
              <a:solidFill>
                <a:srgbClr val="000000"/>
              </a:solidFill>
              <a:latin typeface="Calibri"/>
              <a:ea typeface="Calibri"/>
              <a:cs typeface="Calibri"/>
            </a:rPr>
            <a:t>Produced as part of the CURA research proposal: meeting the climate change challenge MC3. This preliminary scan does not include all the data that will be collected if the project recieves full funding. In the interest of timely research dissemination we are sharing this prelimiary data.</a:t>
          </a:r>
        </a:p>
      </xdr:txBody>
    </xdr:sp>
    <xdr:clientData/>
  </xdr:twoCellAnchor>
  <xdr:twoCellAnchor>
    <xdr:from>
      <xdr:col>2</xdr:col>
      <xdr:colOff>4991100</xdr:colOff>
      <xdr:row>13</xdr:row>
      <xdr:rowOff>142875</xdr:rowOff>
    </xdr:from>
    <xdr:to>
      <xdr:col>5</xdr:col>
      <xdr:colOff>209550</xdr:colOff>
      <xdr:row>16</xdr:row>
      <xdr:rowOff>47625</xdr:rowOff>
    </xdr:to>
    <xdr:sp>
      <xdr:nvSpPr>
        <xdr:cNvPr id="6" name="TextBox 6"/>
        <xdr:cNvSpPr txBox="1">
          <a:spLocks noChangeArrowheads="1"/>
        </xdr:cNvSpPr>
      </xdr:nvSpPr>
      <xdr:spPr>
        <a:xfrm>
          <a:off x="5848350" y="3228975"/>
          <a:ext cx="4152900" cy="4762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This is a draft and we are still collecting data and we will be updating as more data becomes available.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hstelling@bimbc.ca" TargetMode="External" /><Relationship Id="rId2" Type="http://schemas.openxmlformats.org/officeDocument/2006/relationships/hyperlink" Target="mailto:tpellegrino@rdks.bc.ca" TargetMode="External" /><Relationship Id="rId3" Type="http://schemas.openxmlformats.org/officeDocument/2006/relationships/hyperlink" Target="mailto:khenderson@dawsoncreek.ca" TargetMode="External" /><Relationship Id="rId4" Type="http://schemas.openxmlformats.org/officeDocument/2006/relationships/hyperlink" Target="mailto:cevans@dist100milehouse.bc.ca" TargetMode="External" /><Relationship Id="rId5" Type="http://schemas.openxmlformats.org/officeDocument/2006/relationships/hyperlink" Target="mailto:fpizzuto@abbotsford.ca" TargetMode="External" /><Relationship Id="rId6" Type="http://schemas.openxmlformats.org/officeDocument/2006/relationships/hyperlink" Target="mailto:mmcdonald@alertbay.ca;" TargetMode="External" /><Relationship Id="rId7" Type="http://schemas.openxmlformats.org/officeDocument/2006/relationships/hyperlink" Target="mailto:howard.carley@anmore.com" TargetMode="External" /><Relationship Id="rId8" Type="http://schemas.openxmlformats.org/officeDocument/2006/relationships/hyperlink" Target="mailto:pferguson@cityofarmstrong.bc.ca" TargetMode="External" /><Relationship Id="rId9" Type="http://schemas.openxmlformats.org/officeDocument/2006/relationships/hyperlink" Target="mailto:admin@village.ashcroft.bc.ca" TargetMode="External" /><Relationship Id="rId10" Type="http://schemas.openxmlformats.org/officeDocument/2006/relationships/hyperlink" Target="mailto:wvollrath@districtofbarriere.com" TargetMode="External" /><Relationship Id="rId11" Type="http://schemas.openxmlformats.org/officeDocument/2006/relationships/hyperlink" Target="mailto:lfloyd@belcarra.ca" TargetMode="External" /><Relationship Id="rId12" Type="http://schemas.openxmlformats.org/officeDocument/2006/relationships/hyperlink" Target="mailto:gail.chapman@rdbn.bc.ca" TargetMode="External" /><Relationship Id="rId13" Type="http://schemas.openxmlformats.org/officeDocument/2006/relationships/hyperlink" Target="mailto:bob.moncur@burnaby.ca" TargetMode="External" /><Relationship Id="rId14" Type="http://schemas.openxmlformats.org/officeDocument/2006/relationships/hyperlink" Target="mailto:tpalmer@burnslake.ca" TargetMode="External" /><Relationship Id="rId15" Type="http://schemas.openxmlformats.org/officeDocument/2006/relationships/hyperlink" Target="mailto:admin@cachecreek.info" TargetMode="External" /><Relationship Id="rId16" Type="http://schemas.openxmlformats.org/officeDocument/2006/relationships/hyperlink" Target="mailto:stevens@campbellriver.ca" TargetMode="External" /><Relationship Id="rId17" Type="http://schemas.openxmlformats.org/officeDocument/2006/relationships/hyperlink" Target="mailto:village@canalflatsca;" TargetMode="External" /><Relationship Id="rId18" Type="http://schemas.openxmlformats.org/officeDocument/2006/relationships/hyperlink" Target="mailto:kdaniels@crd.bc.ca" TargetMode="External" /><Relationship Id="rId19" Type="http://schemas.openxmlformats.org/officeDocument/2006/relationships/hyperlink" Target="mailto:jbell@cariboord.bc.ca" TargetMode="External" /><Relationship Id="rId20" Type="http://schemas.openxmlformats.org/officeDocument/2006/relationships/hyperlink" Target="mailto:awbuss@castlegar.ca" TargetMode="External" /><Relationship Id="rId21" Type="http://schemas.openxmlformats.org/officeDocument/2006/relationships/hyperlink" Target="mailto:ccrd@belco.bc.ca" TargetMode="External" /><Relationship Id="rId22" Type="http://schemas.openxmlformats.org/officeDocument/2006/relationships/hyperlink" Target="mailto:jgustafson@rdck.bc.ca" TargetMode="External" /><Relationship Id="rId23" Type="http://schemas.openxmlformats.org/officeDocument/2006/relationships/hyperlink" Target="mailto:hreay@cord.bc.ca" TargetMode="External" /><Relationship Id="rId24" Type="http://schemas.openxmlformats.org/officeDocument/2006/relationships/hyperlink" Target="mailto:gary.nason@csaanich.ca" TargetMode="External" /><Relationship Id="rId25" Type="http://schemas.openxmlformats.org/officeDocument/2006/relationships/hyperlink" Target="mailto:mdalsin@chasebc.ca" TargetMode="External" /><Relationship Id="rId26" Type="http://schemas.openxmlformats.org/officeDocument/2006/relationships/hyperlink" Target="mailto:redfearn@gochetwynd.com" TargetMode="External" /><Relationship Id="rId27" Type="http://schemas.openxmlformats.org/officeDocument/2006/relationships/hyperlink" Target="mailto:monteith@chilliwack.com" TargetMode="External" /><Relationship Id="rId28" Type="http://schemas.openxmlformats.org/officeDocument/2006/relationships/hyperlink" Target="mailto:isabell.hadford@districtofclearwater.com" TargetMode="External" /><Relationship Id="rId29" Type="http://schemas.openxmlformats.org/officeDocument/2006/relationships/hyperlink" Target="mailto:vbissat@village.clinton.bc.ca" TargetMode="External" /><Relationship Id="rId30" Type="http://schemas.openxmlformats.org/officeDocument/2006/relationships/hyperlink" Target="mailto:administrator@district.coldstream.bc.ca" TargetMode="External" /><Relationship Id="rId31" Type="http://schemas.openxmlformats.org/officeDocument/2006/relationships/hyperlink" Target="mailto:chamilton@csrd.bc.ca" TargetMode="External" /><Relationship Id="rId32" Type="http://schemas.openxmlformats.org/officeDocument/2006/relationships/hyperlink" Target="mailto:cpeace@colwood.ca" TargetMode="External" /><Relationship Id="rId33" Type="http://schemas.openxmlformats.org/officeDocument/2006/relationships/hyperlink" Target="mailto:doakman@comoxvalleyrd.ca" TargetMode="External" /><Relationship Id="rId34" Type="http://schemas.openxmlformats.org/officeDocument/2006/relationships/hyperlink" Target="mailto:info@coquitlam.ca" TargetMode="External" /><Relationship Id="rId35" Type="http://schemas.openxmlformats.org/officeDocument/2006/relationships/hyperlink" Target="mailto:wjones@cvrd.bc.ca" TargetMode="External" /><Relationship Id="rId36" Type="http://schemas.openxmlformats.org/officeDocument/2006/relationships/hyperlink" Target="mailto:pearce@cranbrook.ca" TargetMode="External" /><Relationship Id="rId37" Type="http://schemas.openxmlformats.org/officeDocument/2006/relationships/hyperlink" Target="mailto:aa@townofcreston.com" TargetMode="External" /><Relationship Id="rId38" Type="http://schemas.openxmlformats.org/officeDocument/2006/relationships/hyperlink" Target="mailto:jchute@dawsoncreek.ca" TargetMode="External" /><Relationship Id="rId39" Type="http://schemas.openxmlformats.org/officeDocument/2006/relationships/hyperlink" Target="mailto:cao@corp.delta.bc.ca" TargetMode="External" /><Relationship Id="rId40" Type="http://schemas.openxmlformats.org/officeDocument/2006/relationships/hyperlink" Target="mailto:tireland@duncan.ca" TargetMode="External" /><Relationship Id="rId41" Type="http://schemas.openxmlformats.org/officeDocument/2006/relationships/hyperlink" Target="mailto:lcrane@rdek.bc.ca;" TargetMode="External" /><Relationship Id="rId42" Type="http://schemas.openxmlformats.org/officeDocument/2006/relationships/hyperlink" Target="mailto:cspeaker@elkford.ca" TargetMode="External" /><Relationship Id="rId43" Type="http://schemas.openxmlformats.org/officeDocument/2006/relationships/hyperlink" Target="mailto:bgagnon@sunwave.net" TargetMode="External" /><Relationship Id="rId44" Type="http://schemas.openxmlformats.org/officeDocument/2006/relationships/hyperlink" Target="mailto:tday@esquimalt.ca" TargetMode="External" /><Relationship Id="rId45" Type="http://schemas.openxmlformats.org/officeDocument/2006/relationships/hyperlink" Target="mailto:allan.chabot@fernie.ca" TargetMode="External" /><Relationship Id="rId46" Type="http://schemas.openxmlformats.org/officeDocument/2006/relationships/hyperlink" Target="mailto:cao@fortstjames.ca" TargetMode="External" /><Relationship Id="rId47" Type="http://schemas.openxmlformats.org/officeDocument/2006/relationships/hyperlink" Target="mailto:dhunter@fortstjohn.ca" TargetMode="External" /><Relationship Id="rId48" Type="http://schemas.openxmlformats.org/officeDocument/2006/relationships/hyperlink" Target="mailto:village@fraserlake.ca" TargetMode="External" /><Relationship Id="rId49" Type="http://schemas.openxmlformats.org/officeDocument/2006/relationships/hyperlink" Target="mailto:gkingston@fvrd.bc.ca" TargetMode="External" /><Relationship Id="rId50" Type="http://schemas.openxmlformats.org/officeDocument/2006/relationships/hyperlink" Target="mailto:jmartin@rdffg.bc.ca" TargetMode="External" /><Relationship Id="rId51" Type="http://schemas.openxmlformats.org/officeDocument/2006/relationships/hyperlink" Target="mailto:vince@village.fruitvale.bc.ca" TargetMode="External" /><Relationship Id="rId52" Type="http://schemas.openxmlformats.org/officeDocument/2006/relationships/hyperlink" Target="mailto:pgipps@gibsons.ca" TargetMode="External" /><Relationship Id="rId53" Type="http://schemas.openxmlformats.org/officeDocument/2006/relationships/hyperlink" Target="mailto:grlplourde@cablerocket.com" TargetMode="External" /><Relationship Id="rId54" Type="http://schemas.openxmlformats.org/officeDocument/2006/relationships/hyperlink" Target="mailto:admin@town.golden.bc.ca" TargetMode="External" /><Relationship Id="rId55" Type="http://schemas.openxmlformats.org/officeDocument/2006/relationships/hyperlink" Target="mailto:vkumar@grandforks.ca" TargetMode="External" /><Relationship Id="rId56" Type="http://schemas.openxmlformats.org/officeDocument/2006/relationships/hyperlink" Target="mailto:garchambault@villageofgranisle.ca" TargetMode="External" /><Relationship Id="rId57" Type="http://schemas.openxmlformats.org/officeDocument/2006/relationships/hyperlink" Target="mailto:cao@kamloops.ca" TargetMode="External" /><Relationship Id="rId58" Type="http://schemas.openxmlformats.org/officeDocument/2006/relationships/hyperlink" Target="mailto:kasloclerk@netidea.com" TargetMode="External" /><Relationship Id="rId59" Type="http://schemas.openxmlformats.org/officeDocument/2006/relationships/hyperlink" Target="mailto:rmattiussi@kelowna.ca" TargetMode="External" /><Relationship Id="rId60" Type="http://schemas.openxmlformats.org/officeDocument/2006/relationships/hyperlink" Target="mailto:wmah@district.kent.bc.ca" TargetMode="External" /><Relationship Id="rId61" Type="http://schemas.openxmlformats.org/officeDocument/2006/relationships/hyperlink" Target="mailto:cao@keremeos.ca" TargetMode="External" /><Relationship Id="rId62" Type="http://schemas.openxmlformats.org/officeDocument/2006/relationships/hyperlink" Target="mailto:mdodd@city.kimberley.bc.ca" TargetMode="External" /><Relationship Id="rId63" Type="http://schemas.openxmlformats.org/officeDocument/2006/relationships/hyperlink" Target="mailto:thall@kitimat.ca" TargetMode="External" /><Relationship Id="rId64" Type="http://schemas.openxmlformats.org/officeDocument/2006/relationships/hyperlink" Target="mailto:info@rdks.bc.ca" TargetMode="External" /><Relationship Id="rId65" Type="http://schemas.openxmlformats.org/officeDocument/2006/relationships/hyperlink" Target="mailto:jmaclean@rdkb.com" TargetMode="External" /><Relationship Id="rId66" Type="http://schemas.openxmlformats.org/officeDocument/2006/relationships/hyperlink" Target="mailto:rmalli@ladysmith.ca" TargetMode="External" /><Relationship Id="rId67" Type="http://schemas.openxmlformats.org/officeDocument/2006/relationships/hyperlink" Target="mailto:rrose@lakecountry.bc.ca" TargetMode="External" /><Relationship Id="rId68" Type="http://schemas.openxmlformats.org/officeDocument/2006/relationships/hyperlink" Target="mailto:jfernandez@town.lakecowichan.bc.ca" TargetMode="External" /><Relationship Id="rId69" Type="http://schemas.openxmlformats.org/officeDocument/2006/relationships/hyperlink" Target="mailto:jbowden@cityoflangford.ca" TargetMode="External" /><Relationship Id="rId70" Type="http://schemas.openxmlformats.org/officeDocument/2006/relationships/hyperlink" Target="mailto:mbakken@tol.bc.ca" TargetMode="External" /><Relationship Id="rId71" Type="http://schemas.openxmlformats.org/officeDocument/2006/relationships/hyperlink" Target="mailto:fcheung@city.langley.bc.ca" TargetMode="External" /><Relationship Id="rId72" Type="http://schemas.openxmlformats.org/officeDocument/2006/relationships/hyperlink" Target="mailto:twyla@lantzville.ca" TargetMode="External" /><Relationship Id="rId73" Type="http://schemas.openxmlformats.org/officeDocument/2006/relationships/hyperlink" Target="mailto:gloyer@lillooetbc.com" TargetMode="External" /><Relationship Id="rId74" Type="http://schemas.openxmlformats.org/officeDocument/2006/relationships/hyperlink" Target="mailto:admin@village.lions-bay.bc.ca" TargetMode="External" /><Relationship Id="rId75" Type="http://schemas.openxmlformats.org/officeDocument/2006/relationships/hyperlink" Target="mailto:dallen@ocis.net" TargetMode="External" /><Relationship Id="rId76" Type="http://schemas.openxmlformats.org/officeDocument/2006/relationships/hyperlink" Target="mailto:frankk@lumby.ca" TargetMode="External" /><Relationship Id="rId77" Type="http://schemas.openxmlformats.org/officeDocument/2006/relationships/hyperlink" Target="mailto:hotspot@lytton.ca" TargetMode="External" /><Relationship Id="rId78" Type="http://schemas.openxmlformats.org/officeDocument/2006/relationships/hyperlink" Target="mailto:warren@district.mackenzie.bc.ca" TargetMode="External" /><Relationship Id="rId79" Type="http://schemas.openxmlformats.org/officeDocument/2006/relationships/hyperlink" Target="mailto:jrule@mapleridge.ca" TargetMode="External" /><Relationship Id="rId80" Type="http://schemas.openxmlformats.org/officeDocument/2006/relationships/hyperlink" Target="mailto:vom@mhtv.ca" TargetMode="External" /><Relationship Id="rId81" Type="http://schemas.openxmlformats.org/officeDocument/2006/relationships/hyperlink" Target="mailto:mcbride@mcbride.ca" TargetMode="External" /><Relationship Id="rId82" Type="http://schemas.openxmlformats.org/officeDocument/2006/relationships/hyperlink" Target="mailto:jbridarolli@merritt.ca" TargetMode="External" /><Relationship Id="rId83" Type="http://schemas.openxmlformats.org/officeDocument/2006/relationships/hyperlink" Target="mailto:cmason@rdn.bc.ca" TargetMode="External" /><Relationship Id="rId84" Type="http://schemas.openxmlformats.org/officeDocument/2006/relationships/hyperlink" Target="mailto:dstuart@dnv.org" TargetMode="External" /><Relationship Id="rId85" Type="http://schemas.openxmlformats.org/officeDocument/2006/relationships/hyperlink" Target="mailto:bcochrane@oakbaybc.org" TargetMode="External" /><Relationship Id="rId86" Type="http://schemas.openxmlformats.org/officeDocument/2006/relationships/hyperlink" Target="mailto:bnewell@rdos.bc.ca" TargetMode="External" /><Relationship Id="rId87" Type="http://schemas.openxmlformats.org/officeDocument/2006/relationships/hyperlink" Target="mailto:tszalay@oliver.ca" TargetMode="External" /><Relationship Id="rId88" Type="http://schemas.openxmlformats.org/officeDocument/2006/relationships/hyperlink" Target="mailto:bromanko@osoyoos.ca" TargetMode="External" /><Relationship Id="rId89" Type="http://schemas.openxmlformats.org/officeDocument/2006/relationships/hyperlink" Target="mailto:fmanson@parksville.ca" TargetMode="External" /><Relationship Id="rId90" Type="http://schemas.openxmlformats.org/officeDocument/2006/relationships/hyperlink" Target="mailto:fred.banham@prrd.bc.ca" TargetMode="External" /><Relationship Id="rId91" Type="http://schemas.openxmlformats.org/officeDocument/2006/relationships/hyperlink" Target="mailto:elemke@peachland.ca" TargetMode="External" /><Relationship Id="rId92" Type="http://schemas.openxmlformats.org/officeDocument/2006/relationships/hyperlink" Target="mailto:lpilon@pemberton.ca" TargetMode="External" /><Relationship Id="rId93" Type="http://schemas.openxmlformats.org/officeDocument/2006/relationships/hyperlink" Target="mailto:administrator@city.penticton.bc.ca" TargetMode="External" /><Relationship Id="rId94" Type="http://schemas.openxmlformats.org/officeDocument/2006/relationships/hyperlink" Target="mailto:jrudolph@pittmeadows.bc.ca" TargetMode="External" /><Relationship Id="rId95" Type="http://schemas.openxmlformats.org/officeDocument/2006/relationships/hyperlink" Target="mailto:ken_watson@portalberni.ca" TargetMode="External" /><Relationship Id="rId96" Type="http://schemas.openxmlformats.org/officeDocument/2006/relationships/hyperlink" Target="mailto:clerk@portalice.ca" TargetMode="External" /><Relationship Id="rId97" Type="http://schemas.openxmlformats.org/officeDocument/2006/relationships/hyperlink" Target="mailto:heather@portclements.com" TargetMode="External" /><Relationship Id="rId98" Type="http://schemas.openxmlformats.org/officeDocument/2006/relationships/hyperlink" Target="mailto:chongt@portcoquitlam.ca" TargetMode="External" /><Relationship Id="rId99" Type="http://schemas.openxmlformats.org/officeDocument/2006/relationships/hyperlink" Target="mailto:rbedard@portedward.ca" TargetMode="External" /><Relationship Id="rId100" Type="http://schemas.openxmlformats.org/officeDocument/2006/relationships/hyperlink" Target="mailto:rickd@porthardy.ca" TargetMode="External" /><Relationship Id="rId101" Type="http://schemas.openxmlformats.org/officeDocument/2006/relationships/hyperlink" Target="mailto:pmfinance@telus.net" TargetMode="External" /><Relationship Id="rId102" Type="http://schemas.openxmlformats.org/officeDocument/2006/relationships/hyperlink" Target="mailto:gaetan.royer@cityofportmoody.com" TargetMode="External" /><Relationship Id="rId103" Type="http://schemas.openxmlformats.org/officeDocument/2006/relationships/hyperlink" Target="mailto:cao@poucecoupe.ca" TargetMode="External" /><Relationship Id="rId104" Type="http://schemas.openxmlformats.org/officeDocument/2006/relationships/hyperlink" Target="mailto:administration@powellriverrd.bc.ca" TargetMode="External" /><Relationship Id="rId105" Type="http://schemas.openxmlformats.org/officeDocument/2006/relationships/hyperlink" Target="mailto:swestby@cdpr.bc.ca" TargetMode="External" /><Relationship Id="rId106" Type="http://schemas.openxmlformats.org/officeDocument/2006/relationships/hyperlink" Target="mailto:dbates@city.pg.bc.ca" TargetMode="External" /><Relationship Id="rId107" Type="http://schemas.openxmlformats.org/officeDocument/2006/relationships/hyperlink" Target="mailto:ghowie@princerupert.ca" TargetMode="External" /><Relationship Id="rId108" Type="http://schemas.openxmlformats.org/officeDocument/2006/relationships/hyperlink" Target="mailto:probins@nethop.net" TargetMode="External" /><Relationship Id="rId109" Type="http://schemas.openxmlformats.org/officeDocument/2006/relationships/hyperlink" Target="mailto:markb@qualicumbeach.com" TargetMode="External" /><Relationship Id="rId110" Type="http://schemas.openxmlformats.org/officeDocument/2006/relationships/hyperlink" Target="mailto:bjohnson@city.quesnel.bc.ca" TargetMode="External" /><Relationship Id="rId111" Type="http://schemas.openxmlformats.org/officeDocument/2006/relationships/hyperlink" Target="mailto:mark.read@radiumhotsprings.ca" TargetMode="External" /><Relationship Id="rId112" Type="http://schemas.openxmlformats.org/officeDocument/2006/relationships/hyperlink" Target="mailto:rmcphee@cityofrevelstoke.com;tmccabe@cityofrevelstoke.com;" TargetMode="External" /><Relationship Id="rId113" Type="http://schemas.openxmlformats.org/officeDocument/2006/relationships/hyperlink" Target="mailto:administratorsoffice@richmond.ca" TargetMode="External" /><Relationship Id="rId114" Type="http://schemas.openxmlformats.org/officeDocument/2006/relationships/hyperlink" Target="mailto:administrator@rossland.ca" TargetMode="External" /><Relationship Id="rId115" Type="http://schemas.openxmlformats.org/officeDocument/2006/relationships/hyperlink" Target="mailto:woodt@saanich.ca" TargetMode="External" /><Relationship Id="rId116" Type="http://schemas.openxmlformats.org/officeDocument/2006/relationships/hyperlink" Target="mailto:salvil@telus.net" TargetMode="External" /><Relationship Id="rId117" Type="http://schemas.openxmlformats.org/officeDocument/2006/relationships/hyperlink" Target="mailto:cbannister@salmonarm.ca" TargetMode="External" /><Relationship Id="rId118" Type="http://schemas.openxmlformats.org/officeDocument/2006/relationships/hyperlink" Target="mailto:ccairncross@saywardvalley.net" TargetMode="External" /><Relationship Id="rId119" Type="http://schemas.openxmlformats.org/officeDocument/2006/relationships/hyperlink" Target="mailto:aharris@sicamous.ca" TargetMode="External" /><Relationship Id="rId120" Type="http://schemas.openxmlformats.org/officeDocument/2006/relationships/hyperlink" Target="mailto:mclarke@sidney.ca" TargetMode="External" /><Relationship Id="rId121" Type="http://schemas.openxmlformats.org/officeDocument/2006/relationships/hyperlink" Target="mailto:administration@silverton.ca" TargetMode="External" /><Relationship Id="rId122" Type="http://schemas.openxmlformats.org/officeDocument/2006/relationships/hyperlink" Target="mailto:jholland@sqcrd.bc.ca" TargetMode="External" /><Relationship Id="rId123" Type="http://schemas.openxmlformats.org/officeDocument/2006/relationships/hyperlink" Target="mailto:cao@villageofslocan.ca" TargetMode="External" /><Relationship Id="rId124" Type="http://schemas.openxmlformats.org/officeDocument/2006/relationships/hyperlink" Target="mailto:dsargent@town.smithers.bc.ca" TargetMode="External" /><Relationship Id="rId125" Type="http://schemas.openxmlformats.org/officeDocument/2006/relationships/hyperlink" Target="mailto:eparliament@sooke.ca" TargetMode="External" /><Relationship Id="rId126" Type="http://schemas.openxmlformats.org/officeDocument/2006/relationships/hyperlink" Target="mailto:admin@spallumcheentwp.bc.ca" TargetMode="External" /><Relationship Id="rId127" Type="http://schemas.openxmlformats.org/officeDocument/2006/relationships/hyperlink" Target="mailto:shansen@sparwood.bc.ca" TargetMode="External" /><Relationship Id="rId128" Type="http://schemas.openxmlformats.org/officeDocument/2006/relationships/hyperlink" Target="mailto:kanema@squamish.ca" TargetMode="External" /><Relationship Id="rId129" Type="http://schemas.openxmlformats.org/officeDocument/2006/relationships/hyperlink" Target="mailto:pedgington@slrd.bc.ca" TargetMode="External" /><Relationship Id="rId130" Type="http://schemas.openxmlformats.org/officeDocument/2006/relationships/hyperlink" Target="mailto:cao@districtofstewart.com" TargetMode="External" /><Relationship Id="rId131" Type="http://schemas.openxmlformats.org/officeDocument/2006/relationships/hyperlink" Target="mailto:breardon@strathconard.ca" TargetMode="External" /><Relationship Id="rId132" Type="http://schemas.openxmlformats.org/officeDocument/2006/relationships/hyperlink" Target="mailto:jcarline@gvrd.bc.ca" TargetMode="External" /><Relationship Id="rId133" Type="http://schemas.openxmlformats.org/officeDocument/2006/relationships/hyperlink" Target="mailto:info@greenwoodcity.com" TargetMode="External" /><Relationship Id="rId134" Type="http://schemas.openxmlformats.org/officeDocument/2006/relationships/hyperlink" Target="mailto:lburk@harrisonhotsprings.ca" TargetMode="External" /><Relationship Id="rId135" Type="http://schemas.openxmlformats.org/officeDocument/2006/relationships/hyperlink" Target="mailto:administrator@village.hazelton.bc.ca" TargetMode="External" /><Relationship Id="rId136" Type="http://schemas.openxmlformats.org/officeDocument/2006/relationships/hyperlink" Target="mailto:ccoates@highlands.ca" TargetMode="External" /><Relationship Id="rId137" Type="http://schemas.openxmlformats.org/officeDocument/2006/relationships/hyperlink" Target="mailto:bwoodward@hope.ca" TargetMode="External" /><Relationship Id="rId138" Type="http://schemas.openxmlformats.org/officeDocument/2006/relationships/hyperlink" Target="mailto:cao@houston.ca" TargetMode="External" /><Relationship Id="rId139" Type="http://schemas.openxmlformats.org/officeDocument/2006/relationships/hyperlink" Target="mailto:admin@hudsonshope.ca" TargetMode="External" /><Relationship Id="rId140" Type="http://schemas.openxmlformats.org/officeDocument/2006/relationships/hyperlink" Target="mailto:cao@invermere.net" TargetMode="External" /><Relationship Id="rId141" Type="http://schemas.openxmlformats.org/officeDocument/2006/relationships/hyperlink" Target="mailto:jcarline@gvrd.bc.ca" TargetMode="External" /><Relationship Id="rId142" Type="http://schemas.openxmlformats.org/officeDocument/2006/relationships/hyperlink" Target="mailto:rkanigan@comox.ca" TargetMode="External" /><Relationship Id="rId143" Type="http://schemas.openxmlformats.org/officeDocument/2006/relationships/hyperlink" Target="mailto:sgray@courtenay.ca" TargetMode="External" /><Relationship Id="rId144" Type="http://schemas.openxmlformats.org/officeDocument/2006/relationships/hyperlink" Target="mailto:anurvo@cumberlandbc.net" TargetMode="External" /><Relationship Id="rId145" Type="http://schemas.openxmlformats.org/officeDocument/2006/relationships/hyperlink" Target="http://www.bcstats.gov.bc.ca/data/pop/popstart.asp" TargetMode="External" /><Relationship Id="rId146" Type="http://schemas.openxmlformats.org/officeDocument/2006/relationships/hyperlink" Target="http://www12.statcan.ca/census-recensement/2006/dp-pd/prof/92-591/index.cfm?Lang=E" TargetMode="External" /><Relationship Id="rId147" Type="http://schemas.openxmlformats.org/officeDocument/2006/relationships/hyperlink" Target="http://www.civicinfo.bc.ca/12.asp" TargetMode="External" /><Relationship Id="rId148" Type="http://schemas.openxmlformats.org/officeDocument/2006/relationships/hyperlink" Target="http://www.civicinfo.bc.ca/12.asp" TargetMode="External" /><Relationship Id="rId149" Type="http://schemas.openxmlformats.org/officeDocument/2006/relationships/hyperlink" Target="http://www.bcstats.gov.bc.ca/data/pop/popstart.asp" TargetMode="External" /><Relationship Id="rId150" Type="http://schemas.openxmlformats.org/officeDocument/2006/relationships/hyperlink" Target="http://www12.statcan.ca/census-recensement/2006/dp-pd/prof/92-591/index.cfm?Lang=E" TargetMode="External" /><Relationship Id="rId151" Type="http://schemas.openxmlformats.org/officeDocument/2006/relationships/hyperlink" Target="http://www.sustainablecommunities.fcm.ca/Partners-for-Climate-Protection/milestones/British-Columbia.asp" TargetMode="External" /><Relationship Id="rId152" Type="http://schemas.openxmlformats.org/officeDocument/2006/relationships/hyperlink" Target="http://www.env.gov.bc.ca/cas/mitigation/ceei/index.html" TargetMode="External" /><Relationship Id="rId153" Type="http://schemas.openxmlformats.org/officeDocument/2006/relationships/hyperlink" Target="http://www.env.gov.bc.ca/cas/mitigation/ceei/index.html" TargetMode="External" /><Relationship Id="rId154" Type="http://schemas.openxmlformats.org/officeDocument/2006/relationships/hyperlink" Target="http://www12.statcan.ca/census-recensement/2006/dp-pd/prof/92-591/index.cfm?Lang=E" TargetMode="External" /><Relationship Id="rId155" Type="http://schemas.openxmlformats.org/officeDocument/2006/relationships/hyperlink" Target="http://www12.statcan.ca/census-recensement/2006/dp-pd/prof/92-591/index.cfm?Lang=E" TargetMode="External" /><Relationship Id="rId156" Type="http://schemas.openxmlformats.org/officeDocument/2006/relationships/hyperlink" Target="http://www.env.gov.bc.ca/cas/mitigation/ceei/reports.html" TargetMode="External" /><Relationship Id="rId157" Type="http://schemas.openxmlformats.org/officeDocument/2006/relationships/hyperlink" Target="http://www.env.gov.bc.ca/cas/mitigation/ceei/reports.html" TargetMode="External" /><Relationship Id="rId158" Type="http://schemas.openxmlformats.org/officeDocument/2006/relationships/hyperlink" Target="mailto:rbremner@sechelt.ca" TargetMode="External" /><Relationship Id="rId159" Type="http://schemas.openxmlformats.org/officeDocument/2006/relationships/hyperlink" Target="mailto:rbaptiste@secheltnation.net" TargetMode="External" /><Relationship Id="rId160" Type="http://schemas.openxmlformats.org/officeDocument/2006/relationships/hyperlink" Target="mailto:grobertson@mission.ca" TargetMode="External" /><Relationship Id="rId161" Type="http://schemas.openxmlformats.org/officeDocument/2006/relationships/hyperlink" Target="mailto:midwaybc@shaw.ca" TargetMode="External" /><Relationship Id="rId162" Type="http://schemas.openxmlformats.org/officeDocument/2006/relationships/hyperlink" Target="mailto:bfassnidge@newhazelton.ca" TargetMode="External" /><Relationship Id="rId163" Type="http://schemas.openxmlformats.org/officeDocument/2006/relationships/hyperlink" Target="mailto:office@newdenver.ca" TargetMode="External" /><Relationship Id="rId164" Type="http://schemas.openxmlformats.org/officeDocument/2006/relationships/hyperlink" Target="mailto:barb@city.nelson.bc.ca" TargetMode="External" /><Relationship Id="rId165" Type="http://schemas.openxmlformats.org/officeDocument/2006/relationships/hyperlink" Target="mailto:gerald.berry@nanaimo.ca" TargetMode="External" /><Relationship Id="rId166" Type="http://schemas.openxmlformats.org/officeDocument/2006/relationships/hyperlink" Target="mailto:blafleur@nakusp.com" TargetMode="External" /><Relationship Id="rId167" Type="http://schemas.openxmlformats.org/officeDocument/2006/relationships/hyperlink" Target="mailto:gfletcher@rdmw.bc.ca" TargetMode="External" /><Relationship Id="rId168" Type="http://schemas.openxmlformats.org/officeDocument/2006/relationships/hyperlink" Target="mailto:greg.betts@rdno.ca" TargetMode="External" /><Relationship Id="rId169" Type="http://schemas.openxmlformats.org/officeDocument/2006/relationships/hyperlink" Target="mailto:pdaminato@newwestcity.ca" TargetMode="External" /><Relationship Id="rId170" Type="http://schemas.openxmlformats.org/officeDocument/2006/relationships/hyperlink" Target="mailto:dias@northcowichan.bc.ca" TargetMode="External" /><Relationship Id="rId171" Type="http://schemas.openxmlformats.org/officeDocument/2006/relationships/hyperlink" Target="mailto:dstuart@dnv.org" TargetMode="External" /><Relationship Id="rId172" Type="http://schemas.openxmlformats.org/officeDocument/2006/relationships/hyperlink" Target="mailto:bwilliams@northsaanich.ca" TargetMode="External" /><Relationship Id="rId173" Type="http://schemas.openxmlformats.org/officeDocument/2006/relationships/hyperlink" Target="http://www.env.gov.bc.ca/cas/mitigation/ceei/index.html" TargetMode="External" /><Relationship Id="rId17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env.gov.bc.ca/cas/mitigation/ceei/CEEI_TechMethods_Guidance_final.pdf" TargetMode="External" /><Relationship Id="rId2" Type="http://schemas.openxmlformats.org/officeDocument/2006/relationships/hyperlink" Target="http://www.env.gov.bc.ca/cas/mitigation/ceei/CEEI_TechMethods_Guidance_final.pdf" TargetMode="External" /></Relationships>
</file>

<file path=xl/worksheets/sheet1.xml><?xml version="1.0" encoding="utf-8"?>
<worksheet xmlns="http://schemas.openxmlformats.org/spreadsheetml/2006/main" xmlns:r="http://schemas.openxmlformats.org/officeDocument/2006/relationships">
  <sheetPr codeName="Sheet1"/>
  <dimension ref="C3:C31"/>
  <sheetViews>
    <sheetView tabSelected="1" workbookViewId="0" topLeftCell="A1">
      <selection activeCell="A1" sqref="A1"/>
    </sheetView>
  </sheetViews>
  <sheetFormatPr defaultColWidth="9.140625" defaultRowHeight="15"/>
  <cols>
    <col min="1" max="2" width="6.421875" style="449" customWidth="1"/>
    <col min="3" max="3" width="115.7109375" style="449" customWidth="1"/>
    <col min="4" max="16384" width="9.140625" style="449" customWidth="1"/>
  </cols>
  <sheetData>
    <row r="3" ht="63">
      <c r="C3" s="448" t="s">
        <v>0</v>
      </c>
    </row>
    <row r="5" ht="15"/>
    <row r="6" ht="15"/>
    <row r="7" ht="15"/>
    <row r="8" ht="15"/>
    <row r="9" ht="15"/>
    <row r="10" ht="15"/>
    <row r="11" ht="15"/>
    <row r="12" ht="15"/>
    <row r="14" ht="15"/>
    <row r="15" ht="15"/>
    <row r="16" ht="15"/>
    <row r="17" ht="15"/>
    <row r="19" ht="15"/>
    <row r="20" ht="15"/>
    <row r="21" ht="15"/>
    <row r="22" ht="15"/>
    <row r="28" ht="18.75">
      <c r="C28" s="450"/>
    </row>
    <row r="31" ht="15">
      <c r="C31" s="451"/>
    </row>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2"/>
  <dimension ref="A1:HP495"/>
  <sheetViews>
    <sheetView zoomScale="64" zoomScaleNormal="64" zoomScalePageLayoutView="0" workbookViewId="0" topLeftCell="A1">
      <pane ySplit="3" topLeftCell="BM4" activePane="bottomLeft" state="frozen"/>
      <selection pane="topLeft" activeCell="A1" sqref="A1"/>
      <selection pane="bottomLeft" activeCell="A1" sqref="A1:C1"/>
    </sheetView>
  </sheetViews>
  <sheetFormatPr defaultColWidth="9.140625" defaultRowHeight="15"/>
  <cols>
    <col min="2" max="2" width="24.28125" style="0" customWidth="1"/>
    <col min="3" max="3" width="16.57421875" style="0" customWidth="1"/>
    <col min="4" max="7" width="22.57421875" style="0" customWidth="1"/>
    <col min="8" max="8" width="35.421875" style="0" customWidth="1"/>
    <col min="9" max="9" width="23.421875" style="0" customWidth="1"/>
    <col min="10" max="10" width="22.57421875" style="0" customWidth="1"/>
    <col min="11" max="11" width="39.140625" style="0" customWidth="1"/>
    <col min="12" max="12" width="11.140625" style="0" customWidth="1"/>
    <col min="13" max="13" width="12.28125" style="0" customWidth="1"/>
    <col min="14" max="14" width="14.140625" style="0" customWidth="1"/>
    <col min="17" max="17" width="7.7109375" style="0" customWidth="1"/>
    <col min="18" max="18" width="12.00390625" style="0" customWidth="1"/>
    <col min="19" max="19" width="13.28125" style="0" customWidth="1"/>
    <col min="20" max="20" width="15.7109375" style="0" customWidth="1"/>
    <col min="21" max="21" width="11.57421875" style="0" customWidth="1"/>
    <col min="22" max="22" width="10.57421875" style="0" customWidth="1"/>
    <col min="23" max="23" width="20.28125" style="0" customWidth="1"/>
    <col min="24" max="24" width="10.28125" style="0" bestFit="1" customWidth="1"/>
    <col min="25" max="25" width="12.28125" style="0" customWidth="1"/>
    <col min="26" max="26" width="12.140625" style="0" customWidth="1"/>
    <col min="27" max="27" width="10.28125" style="0" customWidth="1"/>
    <col min="28" max="28" width="10.7109375" style="0" customWidth="1"/>
    <col min="29" max="29" width="14.28125" style="0" customWidth="1"/>
    <col min="30" max="30" width="14.00390625" style="0" customWidth="1"/>
    <col min="31" max="32" width="12.8515625" style="0" customWidth="1"/>
    <col min="33" max="33" width="17.57421875" style="0" customWidth="1"/>
    <col min="34" max="34" width="19.421875" style="0" customWidth="1"/>
    <col min="35" max="35" width="21.00390625" style="0" customWidth="1"/>
    <col min="36" max="36" width="13.7109375" style="0" customWidth="1"/>
    <col min="37" max="37" width="14.7109375" style="0" customWidth="1"/>
    <col min="38" max="38" width="10.28125" style="0" customWidth="1"/>
    <col min="39" max="39" width="11.421875" style="0" customWidth="1"/>
    <col min="40" max="40" width="13.421875" style="0" customWidth="1"/>
    <col min="41" max="41" width="15.140625" style="0" customWidth="1"/>
    <col min="42" max="43" width="16.00390625" style="0" customWidth="1"/>
    <col min="44" max="44" width="16.8515625" style="0" customWidth="1"/>
    <col min="45" max="45" width="16.7109375" style="0" customWidth="1"/>
    <col min="46" max="46" width="17.421875" style="0" customWidth="1"/>
    <col min="47" max="47" width="17.140625" style="0" customWidth="1"/>
    <col min="48" max="48" width="17.421875" style="0" customWidth="1"/>
    <col min="49" max="49" width="15.8515625" style="0" customWidth="1"/>
    <col min="50" max="50" width="13.7109375" style="0" customWidth="1"/>
    <col min="51" max="51" width="14.140625" style="0" customWidth="1"/>
    <col min="52" max="52" width="14.57421875" style="0" customWidth="1"/>
    <col min="53" max="53" width="14.421875" style="0" customWidth="1"/>
    <col min="54" max="54" width="16.28125" style="0" customWidth="1"/>
    <col min="55" max="55" width="15.28125" style="0" customWidth="1"/>
    <col min="56" max="56" width="12.8515625" style="0" customWidth="1"/>
    <col min="57" max="57" width="15.00390625" style="0" customWidth="1"/>
    <col min="58" max="58" width="12.8515625" style="0" customWidth="1"/>
    <col min="59" max="59" width="13.7109375" style="0" customWidth="1"/>
    <col min="60" max="60" width="10.7109375" style="0" customWidth="1"/>
    <col min="61" max="61" width="15.421875" style="0" customWidth="1"/>
    <col min="62" max="62" width="13.8515625" style="0" customWidth="1"/>
    <col min="63" max="63" width="13.140625" style="0" customWidth="1"/>
    <col min="64" max="64" width="17.28125" style="0" customWidth="1"/>
    <col min="65" max="65" width="13.8515625" style="0" customWidth="1"/>
    <col min="66" max="66" width="13.421875" style="0" customWidth="1"/>
    <col min="67" max="67" width="13.00390625" style="0" customWidth="1"/>
    <col min="68" max="68" width="13.28125" style="0" customWidth="1"/>
    <col min="69" max="69" width="14.28125" style="0" customWidth="1"/>
    <col min="70" max="70" width="10.8515625" style="0" customWidth="1"/>
    <col min="71" max="71" width="11.8515625" style="0" customWidth="1"/>
    <col min="72" max="72" width="11.421875" style="0" customWidth="1"/>
    <col min="74" max="74" width="11.140625" style="0" customWidth="1"/>
    <col min="75" max="75" width="17.7109375" style="0" customWidth="1"/>
    <col min="76" max="76" width="17.57421875" style="0" customWidth="1"/>
    <col min="77" max="77" width="18.00390625" style="0" customWidth="1"/>
    <col min="78" max="78" width="20.00390625" style="0" customWidth="1"/>
    <col min="79" max="79" width="15.57421875" style="0" customWidth="1"/>
    <col min="80" max="80" width="16.140625" style="0" customWidth="1"/>
    <col min="81" max="82" width="14.00390625" style="0" customWidth="1"/>
    <col min="83" max="84" width="13.00390625" style="0" customWidth="1"/>
    <col min="85" max="86" width="15.140625" style="0" customWidth="1"/>
    <col min="87" max="87" width="14.57421875" style="0" customWidth="1"/>
    <col min="88" max="88" width="17.140625" style="0" customWidth="1"/>
    <col min="89" max="89" width="12.140625" style="0" customWidth="1"/>
    <col min="90" max="90" width="15.00390625" style="0" customWidth="1"/>
    <col min="91" max="91" width="35.57421875" style="0" customWidth="1"/>
    <col min="92" max="92" width="36.8515625" style="0" customWidth="1"/>
    <col min="93" max="93" width="14.7109375" style="0" customWidth="1"/>
    <col min="94" max="94" width="14.57421875" style="0" customWidth="1"/>
    <col min="95" max="95" width="14.28125" style="0" customWidth="1"/>
    <col min="96" max="96" width="15.421875" style="0" customWidth="1"/>
    <col min="97" max="97" width="14.7109375" style="0" customWidth="1"/>
    <col min="98" max="98" width="15.421875" style="0" customWidth="1"/>
    <col min="99" max="99" width="21.140625" style="0" customWidth="1"/>
    <col min="100" max="100" width="24.140625" style="0" customWidth="1"/>
    <col min="101" max="101" width="19.28125" style="0" customWidth="1"/>
    <col min="102" max="102" width="22.28125" style="0" customWidth="1"/>
    <col min="103" max="103" width="16.28125" style="0" customWidth="1"/>
    <col min="104" max="104" width="17.00390625" style="0" customWidth="1"/>
    <col min="105" max="105" width="18.7109375" style="0" customWidth="1"/>
    <col min="106" max="106" width="20.140625" style="0" customWidth="1"/>
    <col min="107" max="107" width="16.8515625" style="0" customWidth="1"/>
    <col min="108" max="108" width="20.00390625" style="0" customWidth="1"/>
    <col min="109" max="109" width="20.28125" style="0" customWidth="1"/>
    <col min="110" max="113" width="22.140625" style="0" customWidth="1"/>
    <col min="114" max="114" width="27.421875" style="0" customWidth="1"/>
    <col min="115" max="117" width="27.8515625" style="0" customWidth="1"/>
    <col min="118" max="118" width="23.8515625" style="0" customWidth="1"/>
    <col min="119" max="119" width="26.7109375" style="0" customWidth="1"/>
    <col min="120" max="120" width="24.7109375" style="0" customWidth="1"/>
    <col min="121" max="121" width="34.140625" style="0" customWidth="1"/>
    <col min="122" max="122" width="31.28125" style="0" customWidth="1"/>
    <col min="123" max="123" width="32.421875" style="0" customWidth="1"/>
    <col min="124" max="124" width="27.00390625" style="0" customWidth="1"/>
    <col min="125" max="125" width="29.00390625" style="0" customWidth="1"/>
    <col min="126" max="126" width="57.57421875" style="0" customWidth="1"/>
  </cols>
  <sheetData>
    <row r="1" spans="1:224" ht="36" customHeight="1">
      <c r="A1" s="386" t="s">
        <v>841</v>
      </c>
      <c r="B1" s="387"/>
      <c r="C1" s="387"/>
      <c r="D1" s="405" t="s">
        <v>840</v>
      </c>
      <c r="E1" s="406"/>
      <c r="F1" s="406"/>
      <c r="G1" s="406"/>
      <c r="H1" s="406"/>
      <c r="I1" s="406"/>
      <c r="J1" s="406"/>
      <c r="K1" s="407"/>
      <c r="L1" s="389" t="s">
        <v>538</v>
      </c>
      <c r="M1" s="390"/>
      <c r="N1" s="390"/>
      <c r="O1" s="390"/>
      <c r="P1" s="390"/>
      <c r="Q1" s="390"/>
      <c r="R1" s="391"/>
      <c r="S1" s="392" t="s">
        <v>490</v>
      </c>
      <c r="T1" s="393"/>
      <c r="U1" s="393"/>
      <c r="V1" s="393"/>
      <c r="W1" s="393"/>
      <c r="X1" s="394"/>
      <c r="Y1" s="412" t="s">
        <v>617</v>
      </c>
      <c r="Z1" s="413"/>
      <c r="AA1" s="413"/>
      <c r="AB1" s="413"/>
      <c r="AC1" s="413"/>
      <c r="AD1" s="413"/>
      <c r="AE1" s="413"/>
      <c r="AF1" s="413"/>
      <c r="AG1" s="412" t="s">
        <v>618</v>
      </c>
      <c r="AH1" s="413"/>
      <c r="AI1" s="414"/>
      <c r="AJ1" s="400" t="s">
        <v>616</v>
      </c>
      <c r="AK1" s="401"/>
      <c r="AL1" s="401"/>
      <c r="AM1" s="401"/>
      <c r="AN1" s="401"/>
      <c r="AO1" s="401"/>
      <c r="AP1" s="401"/>
      <c r="AQ1" s="401"/>
      <c r="AR1" s="401"/>
      <c r="AS1" s="401"/>
      <c r="AT1" s="401"/>
      <c r="AU1" s="401"/>
      <c r="AV1" s="402"/>
      <c r="AW1" s="399" t="s">
        <v>612</v>
      </c>
      <c r="AX1" s="399"/>
      <c r="AY1" s="399"/>
      <c r="AZ1" s="399"/>
      <c r="BA1" s="399"/>
      <c r="BB1" s="399"/>
      <c r="BC1" s="399"/>
      <c r="BD1" s="395" t="s">
        <v>613</v>
      </c>
      <c r="BE1" s="398"/>
      <c r="BF1" s="398"/>
      <c r="BG1" s="398"/>
      <c r="BH1" s="398"/>
      <c r="BI1" s="398"/>
      <c r="BJ1" s="398"/>
      <c r="BK1" s="398"/>
      <c r="BL1" s="398"/>
      <c r="BM1" s="398"/>
      <c r="BN1" s="395" t="s">
        <v>614</v>
      </c>
      <c r="BO1" s="398"/>
      <c r="BP1" s="398"/>
      <c r="BQ1" s="398"/>
      <c r="BR1" s="398"/>
      <c r="BS1" s="411"/>
      <c r="BT1" s="395" t="s">
        <v>590</v>
      </c>
      <c r="BU1" s="396"/>
      <c r="BV1" s="396"/>
      <c r="BW1" s="396"/>
      <c r="BX1" s="396"/>
      <c r="BY1" s="396"/>
      <c r="BZ1" s="396"/>
      <c r="CA1" s="396"/>
      <c r="CB1" s="396"/>
      <c r="CC1" s="397"/>
      <c r="CD1" s="403" t="s">
        <v>620</v>
      </c>
      <c r="CE1" s="404"/>
      <c r="CF1" s="403" t="s">
        <v>619</v>
      </c>
      <c r="CG1" s="404"/>
      <c r="CH1" s="404"/>
      <c r="CI1" s="404"/>
      <c r="CJ1" s="404"/>
      <c r="CK1" s="441"/>
      <c r="CL1" s="408" t="s">
        <v>494</v>
      </c>
      <c r="CM1" s="409"/>
      <c r="CN1" s="409"/>
      <c r="CO1" s="409"/>
      <c r="CP1" s="409"/>
      <c r="CQ1" s="409"/>
      <c r="CR1" s="409"/>
      <c r="CS1" s="409"/>
      <c r="CT1" s="409"/>
      <c r="CU1" s="409"/>
      <c r="CV1" s="410"/>
      <c r="CW1" s="408" t="s">
        <v>122</v>
      </c>
      <c r="CX1" s="409"/>
      <c r="CY1" s="409"/>
      <c r="CZ1" s="409"/>
      <c r="DA1" s="409"/>
      <c r="DB1" s="409"/>
      <c r="DC1" s="409"/>
      <c r="DD1" s="409"/>
      <c r="DE1" s="409"/>
      <c r="DF1" s="409"/>
      <c r="DG1" s="409"/>
      <c r="DH1" s="409"/>
      <c r="DI1" s="410"/>
      <c r="DJ1" s="385" t="s">
        <v>125</v>
      </c>
      <c r="DK1" s="3"/>
      <c r="DL1" s="3"/>
      <c r="DM1" s="388"/>
      <c r="DN1" s="227"/>
      <c r="DO1" s="226"/>
      <c r="DP1" s="226"/>
      <c r="DQ1" s="226"/>
      <c r="DR1" s="228"/>
      <c r="DS1" s="228"/>
      <c r="DT1" s="228"/>
      <c r="DU1" s="228"/>
      <c r="DV1" s="228"/>
      <c r="DW1" s="228"/>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row>
    <row r="2" spans="1:121" ht="37.5" customHeight="1">
      <c r="A2" s="225"/>
      <c r="B2" s="229"/>
      <c r="C2" s="229"/>
      <c r="D2" s="415" t="s">
        <v>537</v>
      </c>
      <c r="E2" s="416"/>
      <c r="F2" s="416"/>
      <c r="G2" s="416"/>
      <c r="H2" s="416"/>
      <c r="I2" s="416"/>
      <c r="J2" s="416"/>
      <c r="K2" s="417"/>
      <c r="L2" s="418" t="s">
        <v>489</v>
      </c>
      <c r="M2" s="418"/>
      <c r="N2" s="418"/>
      <c r="O2" s="418"/>
      <c r="P2" s="418"/>
      <c r="Q2" s="418"/>
      <c r="R2" s="419"/>
      <c r="S2" s="420" t="s">
        <v>491</v>
      </c>
      <c r="T2" s="421"/>
      <c r="U2" s="421"/>
      <c r="V2" s="421"/>
      <c r="W2" s="421"/>
      <c r="X2" s="422"/>
      <c r="Y2" s="428" t="s">
        <v>492</v>
      </c>
      <c r="Z2" s="429"/>
      <c r="AA2" s="429"/>
      <c r="AB2" s="429"/>
      <c r="AC2" s="429"/>
      <c r="AD2" s="429"/>
      <c r="AE2" s="429"/>
      <c r="AF2" s="429"/>
      <c r="AG2" s="428" t="s">
        <v>492</v>
      </c>
      <c r="AH2" s="429"/>
      <c r="AI2" s="430"/>
      <c r="AJ2" s="425" t="s">
        <v>492</v>
      </c>
      <c r="AK2" s="426"/>
      <c r="AL2" s="426"/>
      <c r="AM2" s="426"/>
      <c r="AN2" s="426"/>
      <c r="AO2" s="426"/>
      <c r="AP2" s="426"/>
      <c r="AQ2" s="426"/>
      <c r="AR2" s="426"/>
      <c r="AS2" s="426"/>
      <c r="AT2" s="426"/>
      <c r="AU2" s="426"/>
      <c r="AV2" s="427"/>
      <c r="AW2" s="423" t="s">
        <v>492</v>
      </c>
      <c r="AX2" s="423"/>
      <c r="AY2" s="423"/>
      <c r="AZ2" s="423"/>
      <c r="BA2" s="423"/>
      <c r="BB2" s="423"/>
      <c r="BC2" s="424"/>
      <c r="BD2" s="431" t="s">
        <v>492</v>
      </c>
      <c r="BE2" s="432"/>
      <c r="BF2" s="432"/>
      <c r="BG2" s="432"/>
      <c r="BH2" s="432"/>
      <c r="BI2" s="432"/>
      <c r="BJ2" s="432"/>
      <c r="BK2" s="432"/>
      <c r="BL2" s="432"/>
      <c r="BM2" s="432"/>
      <c r="BN2" s="431" t="s">
        <v>492</v>
      </c>
      <c r="BO2" s="432"/>
      <c r="BP2" s="432"/>
      <c r="BQ2" s="432"/>
      <c r="BR2" s="432"/>
      <c r="BS2" s="433"/>
      <c r="BT2" s="431" t="s">
        <v>492</v>
      </c>
      <c r="BU2" s="432"/>
      <c r="BV2" s="432"/>
      <c r="BW2" s="432"/>
      <c r="BX2" s="432"/>
      <c r="BY2" s="432"/>
      <c r="BZ2" s="432"/>
      <c r="CA2" s="432"/>
      <c r="CB2" s="432"/>
      <c r="CC2" s="433"/>
      <c r="CD2" s="434" t="s">
        <v>492</v>
      </c>
      <c r="CE2" s="436"/>
      <c r="CF2" s="434" t="s">
        <v>492</v>
      </c>
      <c r="CG2" s="435"/>
      <c r="CH2" s="435"/>
      <c r="CI2" s="435"/>
      <c r="CJ2" s="435"/>
      <c r="CK2" s="436"/>
      <c r="CL2" s="437" t="s">
        <v>492</v>
      </c>
      <c r="CM2" s="437"/>
      <c r="CN2" s="437"/>
      <c r="CO2" s="437"/>
      <c r="CP2" s="437"/>
      <c r="CQ2" s="437"/>
      <c r="CR2" s="437"/>
      <c r="CS2" s="437"/>
      <c r="CT2" s="437"/>
      <c r="CU2" s="437"/>
      <c r="CV2" s="438"/>
      <c r="CW2" s="442" t="s">
        <v>492</v>
      </c>
      <c r="CX2" s="437"/>
      <c r="CY2" s="437"/>
      <c r="CZ2" s="437"/>
      <c r="DA2" s="437"/>
      <c r="DB2" s="437"/>
      <c r="DC2" s="437"/>
      <c r="DD2" s="437"/>
      <c r="DE2" s="437"/>
      <c r="DF2" s="437"/>
      <c r="DG2" s="437"/>
      <c r="DH2" s="437"/>
      <c r="DI2" s="438"/>
      <c r="DJ2" s="439" t="s">
        <v>493</v>
      </c>
      <c r="DK2" s="440"/>
      <c r="DL2" s="440"/>
      <c r="DM2" s="383" t="s">
        <v>525</v>
      </c>
      <c r="DN2" s="230"/>
      <c r="DO2" s="9"/>
      <c r="DP2" s="9"/>
      <c r="DQ2" s="9"/>
    </row>
    <row r="3" spans="1:117" ht="65.25" customHeight="1">
      <c r="A3" s="10" t="s">
        <v>805</v>
      </c>
      <c r="B3" s="10" t="s">
        <v>543</v>
      </c>
      <c r="C3" s="231" t="s">
        <v>544</v>
      </c>
      <c r="D3" s="312" t="s">
        <v>545</v>
      </c>
      <c r="E3" s="233" t="s">
        <v>546</v>
      </c>
      <c r="F3" s="233" t="s">
        <v>1018</v>
      </c>
      <c r="G3" s="233" t="s">
        <v>1493</v>
      </c>
      <c r="H3" s="233" t="s">
        <v>547</v>
      </c>
      <c r="I3" s="233" t="s">
        <v>548</v>
      </c>
      <c r="J3" s="233" t="s">
        <v>549</v>
      </c>
      <c r="K3" s="234" t="s">
        <v>547</v>
      </c>
      <c r="L3" s="232">
        <v>2006</v>
      </c>
      <c r="M3" s="11">
        <v>2009</v>
      </c>
      <c r="N3" s="12" t="s">
        <v>485</v>
      </c>
      <c r="O3" s="11">
        <v>2016</v>
      </c>
      <c r="P3" s="11">
        <v>2026</v>
      </c>
      <c r="Q3" s="11">
        <v>2036</v>
      </c>
      <c r="R3" s="12" t="s">
        <v>806</v>
      </c>
      <c r="S3" s="13" t="s">
        <v>819</v>
      </c>
      <c r="T3" s="13" t="s">
        <v>820</v>
      </c>
      <c r="U3" s="13" t="s">
        <v>542</v>
      </c>
      <c r="V3" s="13" t="s">
        <v>541</v>
      </c>
      <c r="W3" s="13" t="s">
        <v>540</v>
      </c>
      <c r="X3" s="13" t="s">
        <v>539</v>
      </c>
      <c r="Y3" s="380" t="s">
        <v>554</v>
      </c>
      <c r="Z3" s="380" t="s">
        <v>555</v>
      </c>
      <c r="AA3" s="380" t="s">
        <v>556</v>
      </c>
      <c r="AB3" s="380" t="s">
        <v>557</v>
      </c>
      <c r="AC3" s="380" t="s">
        <v>561</v>
      </c>
      <c r="AD3" s="380" t="s">
        <v>560</v>
      </c>
      <c r="AE3" s="380" t="s">
        <v>559</v>
      </c>
      <c r="AF3" s="380" t="s">
        <v>558</v>
      </c>
      <c r="AG3" s="380" t="s">
        <v>570</v>
      </c>
      <c r="AH3" s="380" t="s">
        <v>571</v>
      </c>
      <c r="AI3" s="380" t="s">
        <v>572</v>
      </c>
      <c r="AJ3" s="252" t="s">
        <v>562</v>
      </c>
      <c r="AK3" s="252" t="s">
        <v>563</v>
      </c>
      <c r="AL3" s="252" t="s">
        <v>564</v>
      </c>
      <c r="AM3" s="252" t="s">
        <v>565</v>
      </c>
      <c r="AN3" s="252" t="s">
        <v>566</v>
      </c>
      <c r="AO3" s="252" t="s">
        <v>567</v>
      </c>
      <c r="AP3" s="252" t="s">
        <v>568</v>
      </c>
      <c r="AQ3" s="252" t="s">
        <v>569</v>
      </c>
      <c r="AR3" s="252" t="s">
        <v>573</v>
      </c>
      <c r="AS3" s="252" t="s">
        <v>574</v>
      </c>
      <c r="AT3" s="252" t="s">
        <v>575</v>
      </c>
      <c r="AU3" s="252" t="s">
        <v>576</v>
      </c>
      <c r="AV3" s="252" t="s">
        <v>577</v>
      </c>
      <c r="AW3" s="14" t="s">
        <v>578</v>
      </c>
      <c r="AX3" s="14" t="s">
        <v>579</v>
      </c>
      <c r="AY3" s="14" t="s">
        <v>580</v>
      </c>
      <c r="AZ3" s="14" t="s">
        <v>581</v>
      </c>
      <c r="BA3" s="14" t="s">
        <v>582</v>
      </c>
      <c r="BB3" s="14" t="s">
        <v>583</v>
      </c>
      <c r="BC3" s="14" t="s">
        <v>584</v>
      </c>
      <c r="BD3" s="277" t="s">
        <v>821</v>
      </c>
      <c r="BE3" s="277" t="s">
        <v>824</v>
      </c>
      <c r="BF3" s="277" t="s">
        <v>822</v>
      </c>
      <c r="BG3" s="277" t="s">
        <v>823</v>
      </c>
      <c r="BH3" s="277" t="s">
        <v>825</v>
      </c>
      <c r="BI3" s="277" t="s">
        <v>832</v>
      </c>
      <c r="BJ3" s="277" t="s">
        <v>826</v>
      </c>
      <c r="BK3" s="277" t="s">
        <v>830</v>
      </c>
      <c r="BL3" s="277" t="s">
        <v>827</v>
      </c>
      <c r="BM3" s="277" t="s">
        <v>831</v>
      </c>
      <c r="BN3" s="277" t="s">
        <v>821</v>
      </c>
      <c r="BO3" s="277" t="s">
        <v>824</v>
      </c>
      <c r="BP3" s="277" t="s">
        <v>822</v>
      </c>
      <c r="BQ3" s="277" t="s">
        <v>823</v>
      </c>
      <c r="BR3" s="277" t="s">
        <v>826</v>
      </c>
      <c r="BS3" s="277" t="s">
        <v>830</v>
      </c>
      <c r="BT3" s="277" t="s">
        <v>821</v>
      </c>
      <c r="BU3" s="277" t="s">
        <v>824</v>
      </c>
      <c r="BV3" s="277" t="s">
        <v>822</v>
      </c>
      <c r="BW3" s="277" t="s">
        <v>823</v>
      </c>
      <c r="BX3" s="277" t="s">
        <v>825</v>
      </c>
      <c r="BY3" s="277" t="s">
        <v>832</v>
      </c>
      <c r="BZ3" s="277" t="s">
        <v>826</v>
      </c>
      <c r="CA3" s="277" t="s">
        <v>830</v>
      </c>
      <c r="CB3" s="277" t="s">
        <v>827</v>
      </c>
      <c r="CC3" s="277" t="s">
        <v>831</v>
      </c>
      <c r="CD3" s="378" t="s">
        <v>605</v>
      </c>
      <c r="CE3" s="378" t="s">
        <v>606</v>
      </c>
      <c r="CF3" s="378" t="s">
        <v>828</v>
      </c>
      <c r="CG3" s="378" t="s">
        <v>829</v>
      </c>
      <c r="CH3" s="378" t="s">
        <v>833</v>
      </c>
      <c r="CI3" s="378" t="s">
        <v>834</v>
      </c>
      <c r="CJ3" s="378" t="s">
        <v>835</v>
      </c>
      <c r="CK3" s="378" t="s">
        <v>836</v>
      </c>
      <c r="CL3" s="380" t="s">
        <v>585</v>
      </c>
      <c r="CM3" s="380" t="s">
        <v>586</v>
      </c>
      <c r="CN3" s="380" t="s">
        <v>587</v>
      </c>
      <c r="CO3" s="380" t="s">
        <v>609</v>
      </c>
      <c r="CP3" s="380" t="s">
        <v>588</v>
      </c>
      <c r="CQ3" s="380" t="s">
        <v>589</v>
      </c>
      <c r="CR3" s="380" t="s">
        <v>123</v>
      </c>
      <c r="CS3" s="380" t="s">
        <v>124</v>
      </c>
      <c r="CT3" s="380" t="s">
        <v>535</v>
      </c>
      <c r="CU3" s="380" t="s">
        <v>610</v>
      </c>
      <c r="CV3" s="380" t="s">
        <v>611</v>
      </c>
      <c r="CW3" s="381" t="s">
        <v>595</v>
      </c>
      <c r="CX3" s="381" t="s">
        <v>602</v>
      </c>
      <c r="CY3" s="381" t="s">
        <v>596</v>
      </c>
      <c r="CZ3" s="381" t="s">
        <v>597</v>
      </c>
      <c r="DA3" s="381" t="s">
        <v>598</v>
      </c>
      <c r="DB3" s="381" t="s">
        <v>599</v>
      </c>
      <c r="DC3" s="381" t="s">
        <v>603</v>
      </c>
      <c r="DD3" s="381" t="s">
        <v>604</v>
      </c>
      <c r="DE3" s="380" t="s">
        <v>600</v>
      </c>
      <c r="DF3" s="380" t="s">
        <v>601</v>
      </c>
      <c r="DG3" s="380" t="s">
        <v>536</v>
      </c>
      <c r="DH3" s="380" t="s">
        <v>607</v>
      </c>
      <c r="DI3" s="382" t="s">
        <v>608</v>
      </c>
      <c r="DJ3" s="379" t="s">
        <v>550</v>
      </c>
      <c r="DK3" s="379" t="s">
        <v>551</v>
      </c>
      <c r="DL3" s="379" t="s">
        <v>552</v>
      </c>
      <c r="DM3" s="379" t="s">
        <v>534</v>
      </c>
    </row>
    <row r="4" spans="1:119" ht="15">
      <c r="A4" s="95">
        <v>1000</v>
      </c>
      <c r="B4" s="21" t="s">
        <v>621</v>
      </c>
      <c r="C4" s="96" t="s">
        <v>807</v>
      </c>
      <c r="D4" s="40" t="s">
        <v>126</v>
      </c>
      <c r="E4" s="90" t="s">
        <v>127</v>
      </c>
      <c r="F4" s="22" t="s">
        <v>842</v>
      </c>
      <c r="G4" s="35" t="s">
        <v>1495</v>
      </c>
      <c r="H4" s="33" t="s">
        <v>1496</v>
      </c>
      <c r="I4" s="16" t="s">
        <v>1019</v>
      </c>
      <c r="J4" s="44" t="s">
        <v>1020</v>
      </c>
      <c r="K4" s="16" t="s">
        <v>1021</v>
      </c>
      <c r="L4" s="102">
        <v>56096</v>
      </c>
      <c r="M4" s="51">
        <v>59954</v>
      </c>
      <c r="N4" s="52">
        <f aca="true" t="shared" si="0" ref="N4:N44">(L4/M4-1)/-3</f>
        <v>0.02144977816325851</v>
      </c>
      <c r="O4" s="53">
        <v>60979</v>
      </c>
      <c r="P4" s="53">
        <v>63507</v>
      </c>
      <c r="Q4" s="53">
        <v>64962</v>
      </c>
      <c r="R4" s="103">
        <f>(L4/Q4-1)/-1</f>
        <v>0.1364797881838613</v>
      </c>
      <c r="S4" s="113"/>
      <c r="T4" s="54">
        <f>5.2/100</f>
        <v>0.052000000000000005</v>
      </c>
      <c r="U4" s="55">
        <v>34175</v>
      </c>
      <c r="V4" s="55">
        <v>617</v>
      </c>
      <c r="W4" s="54">
        <v>0.029413861950941242</v>
      </c>
      <c r="X4" s="114">
        <v>259738</v>
      </c>
      <c r="Y4" s="313">
        <v>0.6397999999999999</v>
      </c>
      <c r="Z4" s="314">
        <v>0.044800000000000006</v>
      </c>
      <c r="AA4" s="314">
        <v>0.0446</v>
      </c>
      <c r="AB4" s="314">
        <v>0.0109</v>
      </c>
      <c r="AC4" s="314">
        <v>0.0017000000000000001</v>
      </c>
      <c r="AD4" s="314">
        <v>0.11130000000000001</v>
      </c>
      <c r="AE4" s="314">
        <v>0.0026</v>
      </c>
      <c r="AF4" s="314">
        <v>0.1444</v>
      </c>
      <c r="AG4" s="327"/>
      <c r="AH4" s="327"/>
      <c r="AI4" s="328"/>
      <c r="AJ4" s="313">
        <v>0</v>
      </c>
      <c r="AK4" s="314">
        <v>0.114</v>
      </c>
      <c r="AL4" s="314">
        <v>0.013300000000000001</v>
      </c>
      <c r="AM4" s="314">
        <v>0.0809</v>
      </c>
      <c r="AN4" s="314">
        <v>0.018500000000000003</v>
      </c>
      <c r="AO4" s="314">
        <v>0.0022</v>
      </c>
      <c r="AP4" s="314">
        <v>0.0004</v>
      </c>
      <c r="AQ4" s="314">
        <v>0.021</v>
      </c>
      <c r="AR4" s="343"/>
      <c r="AS4" s="343"/>
      <c r="AT4" s="343"/>
      <c r="AU4" s="343"/>
      <c r="AV4" s="344"/>
      <c r="AW4" s="356">
        <v>133890.75</v>
      </c>
      <c r="AX4" s="357">
        <v>274346.89</v>
      </c>
      <c r="AY4" s="357">
        <v>510.21</v>
      </c>
      <c r="AZ4" s="357">
        <v>266331.67</v>
      </c>
      <c r="BA4" s="357">
        <v>2045200.49</v>
      </c>
      <c r="BB4" s="357">
        <v>2720280.01</v>
      </c>
      <c r="BC4" s="358">
        <v>408747.85</v>
      </c>
      <c r="BD4" s="254">
        <v>1306560</v>
      </c>
      <c r="BE4" s="254">
        <v>8952</v>
      </c>
      <c r="BF4" s="254">
        <v>1499583</v>
      </c>
      <c r="BG4" s="254">
        <v>76478</v>
      </c>
      <c r="BH4" s="254">
        <v>151848</v>
      </c>
      <c r="BI4" s="254">
        <v>10704</v>
      </c>
      <c r="BJ4" s="254">
        <v>266775</v>
      </c>
      <c r="BK4" s="254">
        <v>16276</v>
      </c>
      <c r="BL4" s="254">
        <v>318989</v>
      </c>
      <c r="BM4" s="254">
        <v>118</v>
      </c>
      <c r="BN4" s="293">
        <v>1044579</v>
      </c>
      <c r="BO4" s="294">
        <v>7157</v>
      </c>
      <c r="BP4" s="294">
        <v>887071</v>
      </c>
      <c r="BQ4" s="294">
        <v>45240</v>
      </c>
      <c r="BR4" s="56"/>
      <c r="BS4" s="124"/>
      <c r="BT4" s="56">
        <f>SUM(BD4+BN4)</f>
        <v>2351139</v>
      </c>
      <c r="BU4" s="56">
        <f>SUM(BE4+BO4)</f>
        <v>16109</v>
      </c>
      <c r="BV4" s="253">
        <f>SUM(BF4+BP4)</f>
        <v>2386654</v>
      </c>
      <c r="BW4" s="253">
        <f>SUM(BG4+BQ4)</f>
        <v>121718</v>
      </c>
      <c r="BX4" s="56">
        <f>SUM(BH4)</f>
        <v>151848</v>
      </c>
      <c r="BY4" s="56">
        <f>SUM(BI4)</f>
        <v>10704</v>
      </c>
      <c r="BZ4" s="56">
        <f>SUM(BJ4+BR4)</f>
        <v>266775</v>
      </c>
      <c r="CA4" s="56">
        <f>SUM(BK4+BR4)</f>
        <v>16276</v>
      </c>
      <c r="CB4" s="56">
        <f>SUM(BL4)</f>
        <v>318989</v>
      </c>
      <c r="CC4" s="124">
        <f>SUM(BM4)</f>
        <v>118</v>
      </c>
      <c r="CD4" s="369">
        <v>3482530</v>
      </c>
      <c r="CE4" s="370">
        <v>237784</v>
      </c>
      <c r="CF4" s="149">
        <v>3267813</v>
      </c>
      <c r="CG4" s="149">
        <v>222946</v>
      </c>
      <c r="CH4" s="149">
        <v>1474371</v>
      </c>
      <c r="CI4" s="149">
        <v>103857</v>
      </c>
      <c r="CJ4" s="149">
        <v>28472</v>
      </c>
      <c r="CK4" s="150">
        <v>1139</v>
      </c>
      <c r="CL4" s="384">
        <f>BD4+BF4+BH4+BJ4+BL4</f>
        <v>3543755</v>
      </c>
      <c r="CM4" s="124">
        <f>BE4+BG4+BI4+BK4+BM4</f>
        <v>112528</v>
      </c>
      <c r="CN4" s="56">
        <f aca="true" t="shared" si="1" ref="CN4:CN35">BN4+BP4+BR4</f>
        <v>1931650</v>
      </c>
      <c r="CO4" s="56">
        <f aca="true" t="shared" si="2" ref="CO4:CO35">BO4+BQ4+BS4</f>
        <v>52397</v>
      </c>
      <c r="CP4" s="151">
        <f>BT4+BV4+BX4+BZ4+CB4</f>
        <v>5475405</v>
      </c>
      <c r="CQ4" s="149">
        <f>BU4+BW4+BY4+CA4+CC4</f>
        <v>164925</v>
      </c>
      <c r="CR4" s="149">
        <f>CF4+CH4+CJ4</f>
        <v>4770656</v>
      </c>
      <c r="CS4" s="149">
        <f>CG4+CI4+CK4</f>
        <v>327942</v>
      </c>
      <c r="CT4" s="245">
        <v>18150</v>
      </c>
      <c r="CU4" s="149">
        <f>CP4+CR4</f>
        <v>10246061</v>
      </c>
      <c r="CV4" s="150">
        <f>CQ4+CS4+CT4</f>
        <v>511017</v>
      </c>
      <c r="CW4" s="153">
        <f aca="true" t="shared" si="3" ref="CW4:CW35">CL4/M4</f>
        <v>59.10789938953197</v>
      </c>
      <c r="CX4" s="153">
        <f aca="true" t="shared" si="4" ref="CX4:CX35">CM4/M4</f>
        <v>1.8769056276478633</v>
      </c>
      <c r="CY4" s="153">
        <f aca="true" t="shared" si="5" ref="CY4:CY35">CN4/M4</f>
        <v>32.218867798645626</v>
      </c>
      <c r="CZ4" s="153">
        <f aca="true" t="shared" si="6" ref="CZ4:CZ35">CO4/M4</f>
        <v>0.8739533642459218</v>
      </c>
      <c r="DA4" s="155">
        <f aca="true" t="shared" si="7" ref="DA4:DA35">CP4/M4</f>
        <v>91.3267671881776</v>
      </c>
      <c r="DB4" s="155">
        <f aca="true" t="shared" si="8" ref="DB4:DB35">CQ4/M4</f>
        <v>2.7508589918937854</v>
      </c>
      <c r="DC4" s="155">
        <f aca="true" t="shared" si="9" ref="DC4:DC35">CD4/M4</f>
        <v>58.08669980318244</v>
      </c>
      <c r="DD4" s="155">
        <f aca="true" t="shared" si="10" ref="DD4:DD35">CE4/M4</f>
        <v>3.9661073489675416</v>
      </c>
      <c r="DE4" s="151">
        <f aca="true" t="shared" si="11" ref="DE4:DE35">(CF4+CH4+CJ4)/M4</f>
        <v>79.57193848617273</v>
      </c>
      <c r="DF4" s="57">
        <f aca="true" t="shared" si="12" ref="DF4:DF35">(CG4+CI4+CK4)/M4</f>
        <v>5.469893585081896</v>
      </c>
      <c r="DG4" s="57">
        <f aca="true" t="shared" si="13" ref="DG4:DG35">CT4/M4</f>
        <v>0.3027320946058645</v>
      </c>
      <c r="DH4" s="151">
        <f aca="true" t="shared" si="14" ref="DH4:DH35">DA4+DE4</f>
        <v>170.8987056743503</v>
      </c>
      <c r="DI4" s="131">
        <f aca="true" t="shared" si="15" ref="DI4:DI35">DB4+DF4+DG4</f>
        <v>8.523484671581546</v>
      </c>
      <c r="DJ4" s="133" t="s">
        <v>838</v>
      </c>
      <c r="DK4" s="58"/>
      <c r="DL4" s="58"/>
      <c r="DM4" s="134" t="s">
        <v>838</v>
      </c>
      <c r="DN4" s="255"/>
      <c r="DO4" s="256"/>
    </row>
    <row r="5" spans="1:119" ht="15">
      <c r="A5" s="26">
        <v>1003</v>
      </c>
      <c r="B5" s="23" t="s">
        <v>622</v>
      </c>
      <c r="C5" s="97" t="s">
        <v>808</v>
      </c>
      <c r="D5" s="40" t="s">
        <v>128</v>
      </c>
      <c r="E5" s="90" t="s">
        <v>129</v>
      </c>
      <c r="F5" s="22" t="s">
        <v>843</v>
      </c>
      <c r="G5" s="35" t="s">
        <v>1022</v>
      </c>
      <c r="H5" s="33" t="s">
        <v>1497</v>
      </c>
      <c r="I5" s="16" t="s">
        <v>1022</v>
      </c>
      <c r="J5" s="44" t="s">
        <v>1023</v>
      </c>
      <c r="K5" s="16" t="s">
        <v>1024</v>
      </c>
      <c r="L5" s="104">
        <v>2517</v>
      </c>
      <c r="M5" s="59">
        <v>2591</v>
      </c>
      <c r="N5" s="71">
        <f t="shared" si="0"/>
        <v>0.009520133796474983</v>
      </c>
      <c r="O5" s="59"/>
      <c r="P5" s="59"/>
      <c r="Q5" s="59"/>
      <c r="R5" s="105"/>
      <c r="S5" s="115">
        <v>0.05959475566150179</v>
      </c>
      <c r="T5" s="60">
        <v>0.043</v>
      </c>
      <c r="U5" s="61">
        <v>42252</v>
      </c>
      <c r="V5" s="61">
        <v>573</v>
      </c>
      <c r="W5" s="60">
        <v>0.003972983710766786</v>
      </c>
      <c r="X5" s="116">
        <v>142362</v>
      </c>
      <c r="Y5" s="315">
        <v>0.585</v>
      </c>
      <c r="Z5" s="316">
        <v>0.055</v>
      </c>
      <c r="AA5" s="316">
        <v>0.015</v>
      </c>
      <c r="AB5" s="316">
        <v>0</v>
      </c>
      <c r="AC5" s="316">
        <v>0</v>
      </c>
      <c r="AD5" s="316">
        <v>0.2</v>
      </c>
      <c r="AE5" s="316">
        <v>0</v>
      </c>
      <c r="AF5" s="316">
        <v>0.145</v>
      </c>
      <c r="AG5" s="329">
        <v>10409.07</v>
      </c>
      <c r="AH5" s="329">
        <v>0.25</v>
      </c>
      <c r="AI5" s="330">
        <v>12608.38</v>
      </c>
      <c r="AJ5" s="315">
        <v>0.496</v>
      </c>
      <c r="AK5" s="316">
        <v>0.25</v>
      </c>
      <c r="AL5" s="316">
        <v>0.0437</v>
      </c>
      <c r="AM5" s="316">
        <v>0.047599999999999996</v>
      </c>
      <c r="AN5" s="316">
        <v>0</v>
      </c>
      <c r="AO5" s="316">
        <v>0</v>
      </c>
      <c r="AP5" s="316">
        <v>0</v>
      </c>
      <c r="AQ5" s="316">
        <v>0.16269999999999998</v>
      </c>
      <c r="AR5" s="316"/>
      <c r="AS5" s="316"/>
      <c r="AT5" s="316"/>
      <c r="AU5" s="316"/>
      <c r="AV5" s="345"/>
      <c r="AW5" s="359">
        <v>0</v>
      </c>
      <c r="AX5" s="354">
        <v>0</v>
      </c>
      <c r="AY5" s="354">
        <v>12.68</v>
      </c>
      <c r="AZ5" s="354">
        <v>57.57</v>
      </c>
      <c r="BA5" s="354">
        <v>12538.13</v>
      </c>
      <c r="BB5" s="354">
        <v>12608.38</v>
      </c>
      <c r="BC5" s="360">
        <v>12.68</v>
      </c>
      <c r="BD5" s="254">
        <v>38993</v>
      </c>
      <c r="BE5" s="254">
        <v>267</v>
      </c>
      <c r="BF5" s="254">
        <v>77338</v>
      </c>
      <c r="BG5" s="254">
        <v>3945</v>
      </c>
      <c r="BH5" s="254">
        <v>8203</v>
      </c>
      <c r="BI5" s="254">
        <v>578</v>
      </c>
      <c r="BJ5" s="254">
        <v>14423</v>
      </c>
      <c r="BK5" s="254">
        <v>880</v>
      </c>
      <c r="BL5" s="254">
        <v>17216</v>
      </c>
      <c r="BM5" s="254">
        <v>6</v>
      </c>
      <c r="BN5" s="295">
        <v>25744</v>
      </c>
      <c r="BO5" s="296">
        <v>176</v>
      </c>
      <c r="BP5" s="296">
        <v>48672</v>
      </c>
      <c r="BQ5" s="296">
        <v>2482</v>
      </c>
      <c r="BR5" s="62"/>
      <c r="BS5" s="126"/>
      <c r="BT5" s="62">
        <f aca="true" t="shared" si="16" ref="BT5:BT67">SUM(BD5+BN5)</f>
        <v>64737</v>
      </c>
      <c r="BU5" s="62">
        <f aca="true" t="shared" si="17" ref="BU5:BU67">SUM(BE5+BO5)</f>
        <v>443</v>
      </c>
      <c r="BV5" s="292">
        <f aca="true" t="shared" si="18" ref="BV5:BV67">SUM(BF5+BP5)</f>
        <v>126010</v>
      </c>
      <c r="BW5" s="292">
        <f aca="true" t="shared" si="19" ref="BW5:BW67">SUM(BG5+BQ5)</f>
        <v>6427</v>
      </c>
      <c r="BX5" s="62">
        <f aca="true" t="shared" si="20" ref="BX5:BX67">SUM(BH5)</f>
        <v>8203</v>
      </c>
      <c r="BY5" s="62">
        <f aca="true" t="shared" si="21" ref="BY5:BY67">SUM(BI5)</f>
        <v>578</v>
      </c>
      <c r="BZ5" s="62">
        <f aca="true" t="shared" si="22" ref="BZ5:BZ67">SUM(BJ5+BR5)</f>
        <v>14423</v>
      </c>
      <c r="CA5" s="62">
        <f aca="true" t="shared" si="23" ref="CA5:CA67">SUM(BK5+BR5)</f>
        <v>880</v>
      </c>
      <c r="CB5" s="62">
        <f>SUM(BL5)</f>
        <v>17216</v>
      </c>
      <c r="CC5" s="126">
        <f aca="true" t="shared" si="24" ref="CC5:CC67">SUM(BM5)</f>
        <v>6</v>
      </c>
      <c r="CD5" s="369">
        <v>113209</v>
      </c>
      <c r="CE5" s="371">
        <v>7689</v>
      </c>
      <c r="CF5" s="153">
        <v>106996</v>
      </c>
      <c r="CG5" s="153">
        <v>7266</v>
      </c>
      <c r="CH5" s="153">
        <v>22201</v>
      </c>
      <c r="CI5" s="153">
        <v>1567</v>
      </c>
      <c r="CJ5" s="153">
        <v>936</v>
      </c>
      <c r="CK5" s="154">
        <v>37</v>
      </c>
      <c r="CL5" s="125">
        <f aca="true" t="shared" si="25" ref="CL5:CL68">BD5+BF5+BH5+BJ5+BL5</f>
        <v>156173</v>
      </c>
      <c r="CM5" s="126">
        <f aca="true" t="shared" si="26" ref="CM5:CM68">BE5+BG5+BI5+BK5+BM5</f>
        <v>5676</v>
      </c>
      <c r="CN5" s="62">
        <f t="shared" si="1"/>
        <v>74416</v>
      </c>
      <c r="CO5" s="62">
        <f t="shared" si="2"/>
        <v>2658</v>
      </c>
      <c r="CP5" s="155">
        <f>BT5+BV5+BX5+BZ5+CB5</f>
        <v>230589</v>
      </c>
      <c r="CQ5" s="153">
        <f>BU5+BW5+BY5+CA5+CC5</f>
        <v>8334</v>
      </c>
      <c r="CR5" s="153">
        <f>CF5+CH5+CJ5</f>
        <v>130133</v>
      </c>
      <c r="CS5" s="153">
        <f>CG5+CI5+CK5</f>
        <v>8870</v>
      </c>
      <c r="CT5" s="245">
        <v>1499</v>
      </c>
      <c r="CU5" s="153">
        <f>CP5+CR5</f>
        <v>360722</v>
      </c>
      <c r="CV5" s="154">
        <f>CQ5+CS5+CT5</f>
        <v>18703</v>
      </c>
      <c r="CW5" s="153">
        <f t="shared" si="3"/>
        <v>60.27518332690081</v>
      </c>
      <c r="CX5" s="153">
        <f t="shared" si="4"/>
        <v>2.190659976842918</v>
      </c>
      <c r="CY5" s="153">
        <f t="shared" si="5"/>
        <v>28.720957159397916</v>
      </c>
      <c r="CZ5" s="153">
        <f t="shared" si="6"/>
        <v>1.0258587417985334</v>
      </c>
      <c r="DA5" s="155">
        <f t="shared" si="7"/>
        <v>88.99614048629873</v>
      </c>
      <c r="DB5" s="155">
        <f t="shared" si="8"/>
        <v>3.216518718641451</v>
      </c>
      <c r="DC5" s="155">
        <f t="shared" si="9"/>
        <v>43.693168660748746</v>
      </c>
      <c r="DD5" s="155">
        <f t="shared" si="10"/>
        <v>2.9675800849093013</v>
      </c>
      <c r="DE5" s="155">
        <f t="shared" si="11"/>
        <v>50.22500964878425</v>
      </c>
      <c r="DF5" s="63">
        <f t="shared" si="12"/>
        <v>3.4233886530297184</v>
      </c>
      <c r="DG5" s="63">
        <f t="shared" si="13"/>
        <v>0.5785411038209186</v>
      </c>
      <c r="DH5" s="155">
        <f t="shared" si="14"/>
        <v>139.22115013508298</v>
      </c>
      <c r="DI5" s="131">
        <f t="shared" si="15"/>
        <v>7.218448475492088</v>
      </c>
      <c r="DJ5" s="133" t="s">
        <v>838</v>
      </c>
      <c r="DK5" s="257"/>
      <c r="DL5" s="58"/>
      <c r="DM5" s="134" t="s">
        <v>837</v>
      </c>
      <c r="DN5" s="255"/>
      <c r="DO5" s="256"/>
    </row>
    <row r="6" spans="1:119" ht="15">
      <c r="A6" s="26">
        <v>1006</v>
      </c>
      <c r="B6" s="23" t="s">
        <v>623</v>
      </c>
      <c r="C6" s="97" t="s">
        <v>808</v>
      </c>
      <c r="D6" s="40" t="s">
        <v>130</v>
      </c>
      <c r="E6" s="90" t="s">
        <v>131</v>
      </c>
      <c r="F6" s="22" t="s">
        <v>842</v>
      </c>
      <c r="G6" s="35" t="s">
        <v>1498</v>
      </c>
      <c r="H6" s="33" t="s">
        <v>1499</v>
      </c>
      <c r="I6" s="16" t="s">
        <v>1025</v>
      </c>
      <c r="J6" s="44" t="s">
        <v>1026</v>
      </c>
      <c r="K6" s="16" t="s">
        <v>1027</v>
      </c>
      <c r="L6" s="104">
        <v>3680</v>
      </c>
      <c r="M6" s="59">
        <v>3804</v>
      </c>
      <c r="N6" s="71">
        <f t="shared" si="0"/>
        <v>0.01086575534525062</v>
      </c>
      <c r="O6" s="59"/>
      <c r="P6" s="59"/>
      <c r="Q6" s="59"/>
      <c r="R6" s="105"/>
      <c r="S6" s="115">
        <v>0.10869565217391304</v>
      </c>
      <c r="T6" s="60">
        <v>0.052000000000000005</v>
      </c>
      <c r="U6" s="61">
        <v>36808</v>
      </c>
      <c r="V6" s="61">
        <v>574</v>
      </c>
      <c r="W6" s="60">
        <v>0.02717391304347826</v>
      </c>
      <c r="X6" s="116">
        <v>158017</v>
      </c>
      <c r="Y6" s="315">
        <v>0.508</v>
      </c>
      <c r="Z6" s="316">
        <v>0.08039999999999999</v>
      </c>
      <c r="AA6" s="316">
        <v>0.0707</v>
      </c>
      <c r="AB6" s="316">
        <v>0</v>
      </c>
      <c r="AC6" s="316">
        <v>0.0096</v>
      </c>
      <c r="AD6" s="316">
        <v>0.135</v>
      </c>
      <c r="AE6" s="316">
        <v>0</v>
      </c>
      <c r="AF6" s="316">
        <v>0.1961</v>
      </c>
      <c r="AG6" s="329">
        <v>17519.97</v>
      </c>
      <c r="AH6" s="329">
        <v>0.22</v>
      </c>
      <c r="AI6" s="330">
        <v>19675.47</v>
      </c>
      <c r="AJ6" s="315">
        <v>0.7252</v>
      </c>
      <c r="AK6" s="316">
        <v>0.17559999999999998</v>
      </c>
      <c r="AL6" s="316">
        <v>0.017</v>
      </c>
      <c r="AM6" s="316">
        <v>0.068</v>
      </c>
      <c r="AN6" s="316">
        <v>0</v>
      </c>
      <c r="AO6" s="316">
        <v>0</v>
      </c>
      <c r="AP6" s="316">
        <v>0</v>
      </c>
      <c r="AQ6" s="316">
        <v>0.014199999999999999</v>
      </c>
      <c r="AR6" s="316"/>
      <c r="AS6" s="316"/>
      <c r="AT6" s="316"/>
      <c r="AU6" s="316"/>
      <c r="AV6" s="345"/>
      <c r="AW6" s="359">
        <v>0</v>
      </c>
      <c r="AX6" s="354">
        <v>45.16</v>
      </c>
      <c r="AY6" s="354">
        <v>7.41</v>
      </c>
      <c r="AZ6" s="354">
        <v>1430.72</v>
      </c>
      <c r="BA6" s="354">
        <v>18192.18</v>
      </c>
      <c r="BB6" s="354">
        <v>19675.47</v>
      </c>
      <c r="BC6" s="360">
        <v>52.57</v>
      </c>
      <c r="BD6" s="258">
        <v>51884</v>
      </c>
      <c r="BE6" s="258">
        <v>356</v>
      </c>
      <c r="BF6" s="258">
        <v>117944</v>
      </c>
      <c r="BG6" s="258">
        <v>6015</v>
      </c>
      <c r="BH6" s="258">
        <v>7956</v>
      </c>
      <c r="BI6" s="258">
        <v>561</v>
      </c>
      <c r="BJ6" s="258">
        <v>13992</v>
      </c>
      <c r="BK6" s="258">
        <v>854</v>
      </c>
      <c r="BL6" s="258">
        <v>16693</v>
      </c>
      <c r="BM6" s="258">
        <v>6</v>
      </c>
      <c r="BN6" s="297">
        <v>67866</v>
      </c>
      <c r="BO6" s="298">
        <v>465</v>
      </c>
      <c r="BP6" s="298">
        <v>100847</v>
      </c>
      <c r="BQ6" s="298">
        <v>5143</v>
      </c>
      <c r="BR6" s="62"/>
      <c r="BS6" s="126"/>
      <c r="BT6" s="62">
        <f t="shared" si="16"/>
        <v>119750</v>
      </c>
      <c r="BU6" s="62">
        <f t="shared" si="17"/>
        <v>821</v>
      </c>
      <c r="BV6" s="253">
        <f t="shared" si="18"/>
        <v>218791</v>
      </c>
      <c r="BW6" s="253">
        <f t="shared" si="19"/>
        <v>11158</v>
      </c>
      <c r="BX6" s="62">
        <f t="shared" si="20"/>
        <v>7956</v>
      </c>
      <c r="BY6" s="62">
        <f t="shared" si="21"/>
        <v>561</v>
      </c>
      <c r="BZ6" s="62">
        <f t="shared" si="22"/>
        <v>13992</v>
      </c>
      <c r="CA6" s="62">
        <f t="shared" si="23"/>
        <v>854</v>
      </c>
      <c r="CB6" s="62">
        <f aca="true" t="shared" si="27" ref="CB6:CC68">SUM(BL6)</f>
        <v>16693</v>
      </c>
      <c r="CC6" s="126">
        <f t="shared" si="24"/>
        <v>6</v>
      </c>
      <c r="CD6" s="369">
        <v>254372</v>
      </c>
      <c r="CE6" s="371">
        <v>17327</v>
      </c>
      <c r="CF6" s="153">
        <v>243876</v>
      </c>
      <c r="CG6" s="153">
        <v>16616</v>
      </c>
      <c r="CH6" s="153">
        <v>127592</v>
      </c>
      <c r="CI6" s="153">
        <v>8981</v>
      </c>
      <c r="CJ6" s="153">
        <v>2200</v>
      </c>
      <c r="CK6" s="154">
        <v>88</v>
      </c>
      <c r="CL6" s="125">
        <f t="shared" si="25"/>
        <v>208469</v>
      </c>
      <c r="CM6" s="126">
        <f t="shared" si="26"/>
        <v>7792</v>
      </c>
      <c r="CN6" s="62">
        <f t="shared" si="1"/>
        <v>168713</v>
      </c>
      <c r="CO6" s="62">
        <f t="shared" si="2"/>
        <v>5608</v>
      </c>
      <c r="CP6" s="155">
        <f aca="true" t="shared" si="28" ref="CP6:CP37">BT6+BV6+BX6+BZ6+CB6</f>
        <v>377182</v>
      </c>
      <c r="CQ6" s="153">
        <f aca="true" t="shared" si="29" ref="CQ6:CQ69">BU6+BW6+BY6+CA6+CC6</f>
        <v>13400</v>
      </c>
      <c r="CR6" s="153">
        <f aca="true" t="shared" si="30" ref="CR6:CR69">CF6+CH6+CJ6</f>
        <v>373668</v>
      </c>
      <c r="CS6" s="153">
        <f aca="true" t="shared" si="31" ref="CS6:CS69">CG6+CI6+CK6</f>
        <v>25685</v>
      </c>
      <c r="CT6" s="245">
        <v>887</v>
      </c>
      <c r="CU6" s="153">
        <f aca="true" t="shared" si="32" ref="CU6:CU69">CP6+CR6</f>
        <v>750850</v>
      </c>
      <c r="CV6" s="154">
        <f aca="true" t="shared" si="33" ref="CV6:CV69">CQ6+CS6+CT6</f>
        <v>39972</v>
      </c>
      <c r="CW6" s="153">
        <f t="shared" si="3"/>
        <v>54.80257623554154</v>
      </c>
      <c r="CX6" s="153">
        <f t="shared" si="4"/>
        <v>2.0483701366982126</v>
      </c>
      <c r="CY6" s="153">
        <f t="shared" si="5"/>
        <v>44.35147213459516</v>
      </c>
      <c r="CZ6" s="153">
        <f t="shared" si="6"/>
        <v>1.4742376445846477</v>
      </c>
      <c r="DA6" s="155">
        <f t="shared" si="7"/>
        <v>99.15404837013669</v>
      </c>
      <c r="DB6" s="155">
        <f t="shared" si="8"/>
        <v>3.52260778128286</v>
      </c>
      <c r="DC6" s="155">
        <f t="shared" si="9"/>
        <v>66.869610935857</v>
      </c>
      <c r="DD6" s="155">
        <f t="shared" si="10"/>
        <v>4.554942166140904</v>
      </c>
      <c r="DE6" s="155">
        <f t="shared" si="11"/>
        <v>98.23028391167192</v>
      </c>
      <c r="DF6" s="63">
        <f t="shared" si="12"/>
        <v>6.752103049421661</v>
      </c>
      <c r="DG6" s="63">
        <f t="shared" si="13"/>
        <v>0.23317560462670872</v>
      </c>
      <c r="DH6" s="155">
        <f t="shared" si="14"/>
        <v>197.3843322818086</v>
      </c>
      <c r="DI6" s="131">
        <f t="shared" si="15"/>
        <v>10.50788643533123</v>
      </c>
      <c r="DJ6" s="133" t="s">
        <v>838</v>
      </c>
      <c r="DK6" s="58"/>
      <c r="DL6" s="58"/>
      <c r="DM6" s="134" t="s">
        <v>837</v>
      </c>
      <c r="DN6" s="255"/>
      <c r="DO6" s="256"/>
    </row>
    <row r="7" spans="1:119" ht="15">
      <c r="A7" s="26">
        <v>1012</v>
      </c>
      <c r="B7" s="23" t="s">
        <v>624</v>
      </c>
      <c r="C7" s="97" t="s">
        <v>809</v>
      </c>
      <c r="D7" s="40" t="s">
        <v>132</v>
      </c>
      <c r="E7" s="90" t="s">
        <v>133</v>
      </c>
      <c r="F7" s="22" t="s">
        <v>844</v>
      </c>
      <c r="G7" s="35" t="s">
        <v>1500</v>
      </c>
      <c r="H7" s="33" t="s">
        <v>1501</v>
      </c>
      <c r="I7" s="16" t="s">
        <v>1028</v>
      </c>
      <c r="J7" s="44" t="s">
        <v>1029</v>
      </c>
      <c r="K7" s="99" t="s">
        <v>1030</v>
      </c>
      <c r="L7" s="104">
        <v>4289</v>
      </c>
      <c r="M7" s="59">
        <v>4415</v>
      </c>
      <c r="N7" s="71">
        <f t="shared" si="0"/>
        <v>0.009513023782559471</v>
      </c>
      <c r="O7" s="59"/>
      <c r="P7" s="59"/>
      <c r="Q7" s="59"/>
      <c r="R7" s="105"/>
      <c r="S7" s="115">
        <v>0.11774306365120074</v>
      </c>
      <c r="T7" s="60">
        <v>0.057</v>
      </c>
      <c r="U7" s="61">
        <v>34542</v>
      </c>
      <c r="V7" s="61">
        <v>643</v>
      </c>
      <c r="W7" s="60">
        <v>0.048962462112380506</v>
      </c>
      <c r="X7" s="116">
        <v>317912</v>
      </c>
      <c r="Y7" s="315">
        <v>0.633</v>
      </c>
      <c r="Z7" s="316">
        <v>0.018600000000000002</v>
      </c>
      <c r="AA7" s="316">
        <v>0.058499999999999996</v>
      </c>
      <c r="AB7" s="316">
        <v>0.0027</v>
      </c>
      <c r="AC7" s="316">
        <v>0.008</v>
      </c>
      <c r="AD7" s="316">
        <v>0.1782</v>
      </c>
      <c r="AE7" s="316">
        <v>0.0027</v>
      </c>
      <c r="AF7" s="316">
        <v>0.0984</v>
      </c>
      <c r="AG7" s="329">
        <v>1294.56</v>
      </c>
      <c r="AH7" s="329">
        <v>3.41</v>
      </c>
      <c r="AI7" s="330">
        <v>1474.6</v>
      </c>
      <c r="AJ7" s="315">
        <v>0.6279</v>
      </c>
      <c r="AK7" s="316">
        <v>0.1438</v>
      </c>
      <c r="AL7" s="316">
        <v>0.0091</v>
      </c>
      <c r="AM7" s="316">
        <v>0.1301</v>
      </c>
      <c r="AN7" s="316">
        <v>0.06849999999999999</v>
      </c>
      <c r="AO7" s="316">
        <v>0</v>
      </c>
      <c r="AP7" s="316">
        <v>0</v>
      </c>
      <c r="AQ7" s="316">
        <v>0.020499999999999997</v>
      </c>
      <c r="AR7" s="316"/>
      <c r="AS7" s="316"/>
      <c r="AT7" s="316"/>
      <c r="AU7" s="316"/>
      <c r="AV7" s="345"/>
      <c r="AW7" s="359">
        <v>0</v>
      </c>
      <c r="AX7" s="354">
        <v>0</v>
      </c>
      <c r="AY7" s="354">
        <v>49.48</v>
      </c>
      <c r="AZ7" s="354">
        <v>51.85</v>
      </c>
      <c r="BA7" s="354">
        <v>1373.27</v>
      </c>
      <c r="BB7" s="354">
        <v>1474.6</v>
      </c>
      <c r="BC7" s="360">
        <v>49.48</v>
      </c>
      <c r="BD7" s="254">
        <v>75358</v>
      </c>
      <c r="BE7" s="254">
        <v>516</v>
      </c>
      <c r="BF7" s="254">
        <v>189320</v>
      </c>
      <c r="BG7" s="254">
        <v>9655</v>
      </c>
      <c r="BH7" s="254">
        <v>9146</v>
      </c>
      <c r="BI7" s="254">
        <v>645</v>
      </c>
      <c r="BJ7" s="254">
        <v>16076</v>
      </c>
      <c r="BK7" s="254">
        <v>981</v>
      </c>
      <c r="BL7" s="254">
        <v>19202</v>
      </c>
      <c r="BM7" s="254">
        <v>7</v>
      </c>
      <c r="BN7" s="295">
        <v>85331</v>
      </c>
      <c r="BO7" s="296">
        <v>585</v>
      </c>
      <c r="BP7" s="296">
        <v>140458</v>
      </c>
      <c r="BQ7" s="296">
        <v>7163</v>
      </c>
      <c r="BR7" s="62"/>
      <c r="BS7" s="126"/>
      <c r="BT7" s="62">
        <f t="shared" si="16"/>
        <v>160689</v>
      </c>
      <c r="BU7" s="62">
        <f t="shared" si="17"/>
        <v>1101</v>
      </c>
      <c r="BV7" s="253">
        <f t="shared" si="18"/>
        <v>329778</v>
      </c>
      <c r="BW7" s="253">
        <f t="shared" si="19"/>
        <v>16818</v>
      </c>
      <c r="BX7" s="62">
        <f t="shared" si="20"/>
        <v>9146</v>
      </c>
      <c r="BY7" s="62">
        <f t="shared" si="21"/>
        <v>645</v>
      </c>
      <c r="BZ7" s="62">
        <f t="shared" si="22"/>
        <v>16076</v>
      </c>
      <c r="CA7" s="62">
        <f t="shared" si="23"/>
        <v>981</v>
      </c>
      <c r="CB7" s="62">
        <f t="shared" si="27"/>
        <v>19202</v>
      </c>
      <c r="CC7" s="126">
        <f t="shared" si="24"/>
        <v>7</v>
      </c>
      <c r="CD7" s="369">
        <v>304090</v>
      </c>
      <c r="CE7" s="371">
        <v>20758</v>
      </c>
      <c r="CF7" s="153">
        <v>288203</v>
      </c>
      <c r="CG7" s="153">
        <v>19689</v>
      </c>
      <c r="CH7" s="153">
        <v>67238</v>
      </c>
      <c r="CI7" s="153">
        <v>4743</v>
      </c>
      <c r="CJ7" s="153">
        <v>3004</v>
      </c>
      <c r="CK7" s="154">
        <v>120</v>
      </c>
      <c r="CL7" s="125">
        <f t="shared" si="25"/>
        <v>309102</v>
      </c>
      <c r="CM7" s="126">
        <f t="shared" si="26"/>
        <v>11804</v>
      </c>
      <c r="CN7" s="62">
        <f>BN7+BP7+BR7</f>
        <v>225789</v>
      </c>
      <c r="CO7" s="62">
        <f t="shared" si="2"/>
        <v>7748</v>
      </c>
      <c r="CP7" s="155">
        <f t="shared" si="28"/>
        <v>534891</v>
      </c>
      <c r="CQ7" s="153">
        <f t="shared" si="29"/>
        <v>19552</v>
      </c>
      <c r="CR7" s="153">
        <f>CF7+CH7+CJ7</f>
        <v>358445</v>
      </c>
      <c r="CS7" s="153">
        <f t="shared" si="31"/>
        <v>24552</v>
      </c>
      <c r="CT7" s="245">
        <v>1023</v>
      </c>
      <c r="CU7" s="153">
        <f t="shared" si="32"/>
        <v>893336</v>
      </c>
      <c r="CV7" s="154">
        <f t="shared" si="33"/>
        <v>45127</v>
      </c>
      <c r="CW7" s="153">
        <f t="shared" si="3"/>
        <v>70.01177802944507</v>
      </c>
      <c r="CX7" s="153">
        <f t="shared" si="4"/>
        <v>2.6736126840317103</v>
      </c>
      <c r="CY7" s="153">
        <f t="shared" si="5"/>
        <v>51.14133635334088</v>
      </c>
      <c r="CZ7" s="153">
        <f t="shared" si="6"/>
        <v>1.7549263873159684</v>
      </c>
      <c r="DA7" s="155">
        <f t="shared" si="7"/>
        <v>121.15311438278596</v>
      </c>
      <c r="DB7" s="155">
        <f t="shared" si="8"/>
        <v>4.428539071347679</v>
      </c>
      <c r="DC7" s="155">
        <f t="shared" si="9"/>
        <v>68.87655719139298</v>
      </c>
      <c r="DD7" s="155">
        <f t="shared" si="10"/>
        <v>4.701698754246886</v>
      </c>
      <c r="DE7" s="155">
        <f t="shared" si="11"/>
        <v>81.18799546998868</v>
      </c>
      <c r="DF7" s="63">
        <f t="shared" si="12"/>
        <v>5.561041902604757</v>
      </c>
      <c r="DG7" s="63">
        <f t="shared" si="13"/>
        <v>0.23171007927519818</v>
      </c>
      <c r="DH7" s="155">
        <f t="shared" si="14"/>
        <v>202.34110985277465</v>
      </c>
      <c r="DI7" s="131">
        <f t="shared" si="15"/>
        <v>10.221291053227633</v>
      </c>
      <c r="DJ7" s="133" t="s">
        <v>837</v>
      </c>
      <c r="DK7" s="58">
        <v>3</v>
      </c>
      <c r="DL7" s="58">
        <v>3</v>
      </c>
      <c r="DM7" s="134" t="s">
        <v>838</v>
      </c>
      <c r="DN7" s="255"/>
      <c r="DO7" s="256"/>
    </row>
    <row r="8" spans="1:119" ht="15">
      <c r="A8" s="26">
        <v>1022</v>
      </c>
      <c r="B8" s="23" t="s">
        <v>625</v>
      </c>
      <c r="C8" s="97" t="s">
        <v>809</v>
      </c>
      <c r="D8" s="40" t="s">
        <v>134</v>
      </c>
      <c r="E8" s="90" t="s">
        <v>135</v>
      </c>
      <c r="F8" s="22" t="s">
        <v>845</v>
      </c>
      <c r="G8" s="35" t="s">
        <v>1031</v>
      </c>
      <c r="H8" s="33" t="s">
        <v>1502</v>
      </c>
      <c r="I8" s="16" t="s">
        <v>1031</v>
      </c>
      <c r="J8" s="44" t="s">
        <v>1032</v>
      </c>
      <c r="K8" s="99" t="s">
        <v>1033</v>
      </c>
      <c r="L8" s="104">
        <v>18493</v>
      </c>
      <c r="M8" s="59">
        <v>19161</v>
      </c>
      <c r="N8" s="71">
        <f t="shared" si="0"/>
        <v>0.011620827027121047</v>
      </c>
      <c r="O8" s="59"/>
      <c r="P8" s="59"/>
      <c r="Q8" s="59"/>
      <c r="R8" s="105"/>
      <c r="S8" s="115">
        <v>0.14843454279997836</v>
      </c>
      <c r="T8" s="60">
        <v>0.053</v>
      </c>
      <c r="U8" s="61">
        <v>31940</v>
      </c>
      <c r="V8" s="61">
        <v>611</v>
      </c>
      <c r="W8" s="60">
        <v>0.044341102038609206</v>
      </c>
      <c r="X8" s="116">
        <v>198883</v>
      </c>
      <c r="Y8" s="315">
        <v>0.5176</v>
      </c>
      <c r="Z8" s="316">
        <v>0.0725</v>
      </c>
      <c r="AA8" s="316">
        <v>0.07780000000000001</v>
      </c>
      <c r="AB8" s="316">
        <v>0.006500000000000001</v>
      </c>
      <c r="AC8" s="316">
        <v>0</v>
      </c>
      <c r="AD8" s="316">
        <v>0.1791</v>
      </c>
      <c r="AE8" s="316">
        <v>0.0013</v>
      </c>
      <c r="AF8" s="316">
        <v>0.1451</v>
      </c>
      <c r="AG8" s="329">
        <v>2621.01</v>
      </c>
      <c r="AH8" s="329">
        <v>7.31</v>
      </c>
      <c r="AI8" s="330">
        <v>3206.36</v>
      </c>
      <c r="AJ8" s="315">
        <v>0.7391</v>
      </c>
      <c r="AK8" s="316">
        <v>0.11539999999999999</v>
      </c>
      <c r="AL8" s="316">
        <v>0.0154</v>
      </c>
      <c r="AM8" s="316">
        <v>0.09759999999999999</v>
      </c>
      <c r="AN8" s="316">
        <v>0.020099999999999996</v>
      </c>
      <c r="AO8" s="316">
        <v>0.0040999999999999995</v>
      </c>
      <c r="AP8" s="316">
        <v>0</v>
      </c>
      <c r="AQ8" s="316">
        <v>0.0083</v>
      </c>
      <c r="AR8" s="316">
        <v>0.8498</v>
      </c>
      <c r="AS8" s="316">
        <v>0.0365</v>
      </c>
      <c r="AT8" s="316">
        <v>0.0028000000000000004</v>
      </c>
      <c r="AU8" s="316">
        <v>0.0138</v>
      </c>
      <c r="AV8" s="345">
        <v>0.09720000000000001</v>
      </c>
      <c r="AW8" s="359">
        <v>0</v>
      </c>
      <c r="AX8" s="354">
        <v>0</v>
      </c>
      <c r="AY8" s="354">
        <v>142.85</v>
      </c>
      <c r="AZ8" s="354">
        <v>449.58</v>
      </c>
      <c r="BA8" s="354">
        <v>2613.93</v>
      </c>
      <c r="BB8" s="354">
        <v>3206.36</v>
      </c>
      <c r="BC8" s="360">
        <v>142.85</v>
      </c>
      <c r="BD8" s="254">
        <v>243544</v>
      </c>
      <c r="BE8" s="254">
        <v>1669</v>
      </c>
      <c r="BF8" s="254">
        <v>573667</v>
      </c>
      <c r="BG8" s="254">
        <v>29257</v>
      </c>
      <c r="BH8" s="254">
        <v>9254</v>
      </c>
      <c r="BI8" s="254">
        <v>652</v>
      </c>
      <c r="BJ8" s="254">
        <v>16276</v>
      </c>
      <c r="BK8" s="254">
        <v>993</v>
      </c>
      <c r="BL8" s="62"/>
      <c r="BM8" s="62"/>
      <c r="BN8" s="295">
        <v>378240</v>
      </c>
      <c r="BO8" s="296">
        <v>2592</v>
      </c>
      <c r="BP8" s="296">
        <v>410074</v>
      </c>
      <c r="BQ8" s="296">
        <v>20914</v>
      </c>
      <c r="BR8" s="62"/>
      <c r="BS8" s="126"/>
      <c r="BT8" s="62">
        <f t="shared" si="16"/>
        <v>621784</v>
      </c>
      <c r="BU8" s="62">
        <f t="shared" si="17"/>
        <v>4261</v>
      </c>
      <c r="BV8" s="253">
        <f>SUM(BF8+BP8)</f>
        <v>983741</v>
      </c>
      <c r="BW8" s="253">
        <f t="shared" si="19"/>
        <v>50171</v>
      </c>
      <c r="BX8" s="62">
        <f t="shared" si="20"/>
        <v>9254</v>
      </c>
      <c r="BY8" s="62">
        <f t="shared" si="21"/>
        <v>652</v>
      </c>
      <c r="BZ8" s="62">
        <f t="shared" si="22"/>
        <v>16276</v>
      </c>
      <c r="CA8" s="62">
        <f t="shared" si="23"/>
        <v>993</v>
      </c>
      <c r="CB8" s="62">
        <f t="shared" si="27"/>
        <v>0</v>
      </c>
      <c r="CC8" s="126">
        <f t="shared" si="24"/>
        <v>0</v>
      </c>
      <c r="CD8" s="369">
        <v>1118492</v>
      </c>
      <c r="CE8" s="369">
        <v>76332</v>
      </c>
      <c r="CF8" s="152">
        <v>1068454</v>
      </c>
      <c r="CG8" s="153">
        <v>72878</v>
      </c>
      <c r="CH8" s="153">
        <v>700054</v>
      </c>
      <c r="CI8" s="153">
        <v>49252</v>
      </c>
      <c r="CJ8" s="153">
        <v>7568</v>
      </c>
      <c r="CK8" s="154">
        <v>303</v>
      </c>
      <c r="CL8" s="125">
        <f t="shared" si="25"/>
        <v>842741</v>
      </c>
      <c r="CM8" s="126">
        <f t="shared" si="26"/>
        <v>32571</v>
      </c>
      <c r="CN8" s="62">
        <f t="shared" si="1"/>
        <v>788314</v>
      </c>
      <c r="CO8" s="62">
        <f t="shared" si="2"/>
        <v>23506</v>
      </c>
      <c r="CP8" s="155">
        <f>BT8+BV8+BX8+BZ8+CB8</f>
        <v>1631055</v>
      </c>
      <c r="CQ8" s="153">
        <f t="shared" si="29"/>
        <v>56077</v>
      </c>
      <c r="CR8" s="153">
        <f t="shared" si="30"/>
        <v>1776076</v>
      </c>
      <c r="CS8" s="153">
        <f t="shared" si="31"/>
        <v>122433</v>
      </c>
      <c r="CT8" s="245">
        <v>4458</v>
      </c>
      <c r="CU8" s="153">
        <f t="shared" si="32"/>
        <v>3407131</v>
      </c>
      <c r="CV8" s="154">
        <f t="shared" si="33"/>
        <v>182968</v>
      </c>
      <c r="CW8" s="153">
        <f t="shared" si="3"/>
        <v>43.98209905537289</v>
      </c>
      <c r="CX8" s="153">
        <f t="shared" si="4"/>
        <v>1.6998590887740723</v>
      </c>
      <c r="CY8" s="153">
        <f t="shared" si="5"/>
        <v>41.14158968738584</v>
      </c>
      <c r="CZ8" s="153">
        <f t="shared" si="6"/>
        <v>1.2267626950576693</v>
      </c>
      <c r="DA8" s="155">
        <f t="shared" si="7"/>
        <v>85.12368874275873</v>
      </c>
      <c r="DB8" s="155">
        <f t="shared" si="8"/>
        <v>2.9266217838317417</v>
      </c>
      <c r="DC8" s="155">
        <f t="shared" si="9"/>
        <v>58.373362559365376</v>
      </c>
      <c r="DD8" s="155">
        <f t="shared" si="10"/>
        <v>3.983716925003914</v>
      </c>
      <c r="DE8" s="155">
        <f t="shared" si="11"/>
        <v>92.6922394447054</v>
      </c>
      <c r="DF8" s="63">
        <f t="shared" si="12"/>
        <v>6.3896978237044</v>
      </c>
      <c r="DG8" s="63">
        <f t="shared" si="13"/>
        <v>0.2326600908094567</v>
      </c>
      <c r="DH8" s="155">
        <f t="shared" si="14"/>
        <v>177.81592818746412</v>
      </c>
      <c r="DI8" s="131">
        <f t="shared" si="15"/>
        <v>9.548979698345597</v>
      </c>
      <c r="DJ8" s="133" t="s">
        <v>838</v>
      </c>
      <c r="DK8" s="58"/>
      <c r="DL8" s="58"/>
      <c r="DM8" s="134" t="s">
        <v>837</v>
      </c>
      <c r="DN8" s="255"/>
      <c r="DO8" s="256"/>
    </row>
    <row r="9" spans="1:119" ht="15">
      <c r="A9" s="26">
        <v>1028</v>
      </c>
      <c r="B9" s="23" t="s">
        <v>626</v>
      </c>
      <c r="C9" s="97" t="s">
        <v>809</v>
      </c>
      <c r="D9" s="40" t="s">
        <v>136</v>
      </c>
      <c r="E9" s="90" t="s">
        <v>137</v>
      </c>
      <c r="F9" s="22" t="s">
        <v>846</v>
      </c>
      <c r="G9" s="35" t="s">
        <v>1503</v>
      </c>
      <c r="H9" s="33" t="s">
        <v>1504</v>
      </c>
      <c r="I9" s="16" t="s">
        <v>1034</v>
      </c>
      <c r="J9" s="45" t="s">
        <v>136</v>
      </c>
      <c r="K9" s="22"/>
      <c r="L9" s="104">
        <v>6184</v>
      </c>
      <c r="M9" s="59">
        <v>6705</v>
      </c>
      <c r="N9" s="71">
        <f t="shared" si="0"/>
        <v>0.025901068854088976</v>
      </c>
      <c r="O9" s="59"/>
      <c r="P9" s="59"/>
      <c r="Q9" s="59"/>
      <c r="R9" s="105"/>
      <c r="S9" s="115">
        <v>0.1908150064683053</v>
      </c>
      <c r="T9" s="60">
        <v>0.066</v>
      </c>
      <c r="U9" s="61">
        <v>29768</v>
      </c>
      <c r="V9" s="61">
        <v>591</v>
      </c>
      <c r="W9" s="60">
        <v>0.03315006468305304</v>
      </c>
      <c r="X9" s="116">
        <v>192930</v>
      </c>
      <c r="Y9" s="315">
        <v>0.818</v>
      </c>
      <c r="Z9" s="316">
        <v>0.0336</v>
      </c>
      <c r="AA9" s="316">
        <v>0.0371</v>
      </c>
      <c r="AB9" s="316">
        <v>0.0053</v>
      </c>
      <c r="AC9" s="316">
        <v>0</v>
      </c>
      <c r="AD9" s="316">
        <v>0.0848</v>
      </c>
      <c r="AE9" s="316">
        <v>0.0018</v>
      </c>
      <c r="AF9" s="316">
        <v>0.0194</v>
      </c>
      <c r="AG9" s="329">
        <v>5792.45</v>
      </c>
      <c r="AH9" s="329">
        <v>1.16</v>
      </c>
      <c r="AI9" s="330">
        <v>6140.31</v>
      </c>
      <c r="AJ9" s="315">
        <v>0.7314</v>
      </c>
      <c r="AK9" s="316">
        <v>0.1162</v>
      </c>
      <c r="AL9" s="316">
        <v>0.0036</v>
      </c>
      <c r="AM9" s="316">
        <v>0.1107</v>
      </c>
      <c r="AN9" s="316">
        <v>0.0181</v>
      </c>
      <c r="AO9" s="316">
        <v>0</v>
      </c>
      <c r="AP9" s="316">
        <v>0</v>
      </c>
      <c r="AQ9" s="316">
        <v>0.02</v>
      </c>
      <c r="AR9" s="316"/>
      <c r="AS9" s="316"/>
      <c r="AT9" s="316"/>
      <c r="AU9" s="316"/>
      <c r="AV9" s="345"/>
      <c r="AW9" s="359">
        <v>0</v>
      </c>
      <c r="AX9" s="354">
        <v>0</v>
      </c>
      <c r="AY9" s="354">
        <v>10.76</v>
      </c>
      <c r="AZ9" s="354">
        <v>130.19</v>
      </c>
      <c r="BA9" s="354">
        <v>5999.36</v>
      </c>
      <c r="BB9" s="354">
        <v>6140.31</v>
      </c>
      <c r="BC9" s="360">
        <v>10.76</v>
      </c>
      <c r="BD9" s="254">
        <v>111477</v>
      </c>
      <c r="BE9" s="254">
        <v>764</v>
      </c>
      <c r="BF9" s="254">
        <v>268044</v>
      </c>
      <c r="BG9" s="254">
        <v>13670</v>
      </c>
      <c r="BH9" s="254">
        <v>13858</v>
      </c>
      <c r="BI9" s="254">
        <v>977</v>
      </c>
      <c r="BJ9" s="254">
        <v>24325</v>
      </c>
      <c r="BK9" s="254">
        <v>1484</v>
      </c>
      <c r="BL9" s="254">
        <v>29139</v>
      </c>
      <c r="BM9" s="254">
        <v>11</v>
      </c>
      <c r="BN9" s="295">
        <v>88269</v>
      </c>
      <c r="BO9" s="296">
        <v>605</v>
      </c>
      <c r="BP9" s="296">
        <v>124884</v>
      </c>
      <c r="BQ9" s="296">
        <v>6369</v>
      </c>
      <c r="BR9" s="62"/>
      <c r="BS9" s="126"/>
      <c r="BT9" s="62">
        <f t="shared" si="16"/>
        <v>199746</v>
      </c>
      <c r="BU9" s="62">
        <f t="shared" si="17"/>
        <v>1369</v>
      </c>
      <c r="BV9" s="253">
        <f t="shared" si="18"/>
        <v>392928</v>
      </c>
      <c r="BW9" s="253">
        <f t="shared" si="19"/>
        <v>20039</v>
      </c>
      <c r="BX9" s="62">
        <f t="shared" si="20"/>
        <v>13858</v>
      </c>
      <c r="BY9" s="62">
        <f t="shared" si="21"/>
        <v>977</v>
      </c>
      <c r="BZ9" s="62">
        <f t="shared" si="22"/>
        <v>24325</v>
      </c>
      <c r="CA9" s="62">
        <f t="shared" si="23"/>
        <v>1484</v>
      </c>
      <c r="CB9" s="62">
        <f t="shared" si="27"/>
        <v>29139</v>
      </c>
      <c r="CC9" s="126">
        <f t="shared" si="24"/>
        <v>11</v>
      </c>
      <c r="CD9" s="369">
        <v>387146</v>
      </c>
      <c r="CE9" s="369">
        <v>26417</v>
      </c>
      <c r="CF9" s="152">
        <v>368373</v>
      </c>
      <c r="CG9" s="153">
        <v>25136</v>
      </c>
      <c r="CH9" s="153">
        <v>48879</v>
      </c>
      <c r="CI9" s="153">
        <v>3458</v>
      </c>
      <c r="CJ9" s="153">
        <v>2956</v>
      </c>
      <c r="CK9" s="154">
        <v>117</v>
      </c>
      <c r="CL9" s="125">
        <f t="shared" si="25"/>
        <v>446843</v>
      </c>
      <c r="CM9" s="126">
        <f t="shared" si="26"/>
        <v>16906</v>
      </c>
      <c r="CN9" s="62">
        <f t="shared" si="1"/>
        <v>213153</v>
      </c>
      <c r="CO9" s="62">
        <f t="shared" si="2"/>
        <v>6974</v>
      </c>
      <c r="CP9" s="155">
        <f>BT9+BV9+BX9+BZ9+CB9</f>
        <v>659996</v>
      </c>
      <c r="CQ9" s="153">
        <f t="shared" si="29"/>
        <v>23880</v>
      </c>
      <c r="CR9" s="153">
        <f t="shared" si="30"/>
        <v>420208</v>
      </c>
      <c r="CS9" s="153">
        <f t="shared" si="31"/>
        <v>28711</v>
      </c>
      <c r="CT9" s="245">
        <v>1525</v>
      </c>
      <c r="CU9" s="153">
        <f t="shared" si="32"/>
        <v>1080204</v>
      </c>
      <c r="CV9" s="154">
        <f t="shared" si="33"/>
        <v>54116</v>
      </c>
      <c r="CW9" s="153">
        <f t="shared" si="3"/>
        <v>66.64325130499627</v>
      </c>
      <c r="CX9" s="153">
        <f t="shared" si="4"/>
        <v>2.521401938851603</v>
      </c>
      <c r="CY9" s="153">
        <f t="shared" si="5"/>
        <v>31.790156599552574</v>
      </c>
      <c r="CZ9" s="153">
        <f t="shared" si="6"/>
        <v>1.0401193139448173</v>
      </c>
      <c r="DA9" s="155">
        <f t="shared" si="7"/>
        <v>98.43340790454884</v>
      </c>
      <c r="DB9" s="155">
        <f t="shared" si="8"/>
        <v>3.5615212527964206</v>
      </c>
      <c r="DC9" s="155">
        <f t="shared" si="9"/>
        <v>57.73989560029828</v>
      </c>
      <c r="DD9" s="155">
        <f t="shared" si="10"/>
        <v>3.939895600298285</v>
      </c>
      <c r="DE9" s="155">
        <f t="shared" si="11"/>
        <v>62.670842654735274</v>
      </c>
      <c r="DF9" s="63">
        <f t="shared" si="12"/>
        <v>4.282028337061894</v>
      </c>
      <c r="DG9" s="63">
        <f t="shared" si="13"/>
        <v>0.22744220730797912</v>
      </c>
      <c r="DH9" s="155">
        <f t="shared" si="14"/>
        <v>161.1042505592841</v>
      </c>
      <c r="DI9" s="131">
        <f t="shared" si="15"/>
        <v>8.070991797166293</v>
      </c>
      <c r="DJ9" s="133" t="s">
        <v>837</v>
      </c>
      <c r="DK9" s="58">
        <v>3</v>
      </c>
      <c r="DL9" s="58">
        <v>3</v>
      </c>
      <c r="DM9" s="134" t="s">
        <v>838</v>
      </c>
      <c r="DN9" s="255"/>
      <c r="DO9" s="256"/>
    </row>
    <row r="10" spans="1:119" ht="15">
      <c r="A10" s="26">
        <v>1039</v>
      </c>
      <c r="B10" s="23" t="s">
        <v>627</v>
      </c>
      <c r="C10" s="97" t="s">
        <v>808</v>
      </c>
      <c r="D10" s="41" t="s">
        <v>138</v>
      </c>
      <c r="E10" s="91" t="s">
        <v>139</v>
      </c>
      <c r="F10" s="22" t="s">
        <v>847</v>
      </c>
      <c r="G10" s="32" t="s">
        <v>1505</v>
      </c>
      <c r="H10" s="33" t="s">
        <v>1506</v>
      </c>
      <c r="I10" s="16" t="s">
        <v>1035</v>
      </c>
      <c r="J10" s="45" t="s">
        <v>138</v>
      </c>
      <c r="K10" s="16" t="s">
        <v>1036</v>
      </c>
      <c r="L10" s="104">
        <v>3046</v>
      </c>
      <c r="M10" s="59">
        <v>3668</v>
      </c>
      <c r="N10" s="71">
        <f t="shared" si="0"/>
        <v>0.05652490003635043</v>
      </c>
      <c r="O10" s="59"/>
      <c r="P10" s="59"/>
      <c r="Q10" s="59"/>
      <c r="R10" s="105"/>
      <c r="S10" s="115">
        <v>0.11326329612606698</v>
      </c>
      <c r="T10" s="60">
        <v>0.032</v>
      </c>
      <c r="U10" s="61">
        <v>33475</v>
      </c>
      <c r="V10" s="61">
        <v>723</v>
      </c>
      <c r="W10" s="60">
        <v>0.04267892317793828</v>
      </c>
      <c r="X10" s="116">
        <v>365285</v>
      </c>
      <c r="Y10" s="315">
        <v>0.7311</v>
      </c>
      <c r="Z10" s="316">
        <v>0.063</v>
      </c>
      <c r="AA10" s="316">
        <v>0.0168</v>
      </c>
      <c r="AB10" s="316">
        <v>0.084</v>
      </c>
      <c r="AC10" s="316">
        <v>0</v>
      </c>
      <c r="AD10" s="316">
        <v>0.0966</v>
      </c>
      <c r="AE10" s="316">
        <v>0</v>
      </c>
      <c r="AF10" s="316">
        <v>0.0084</v>
      </c>
      <c r="AG10" s="329">
        <v>712.31</v>
      </c>
      <c r="AH10" s="329">
        <v>5.15</v>
      </c>
      <c r="AI10" s="330">
        <v>1092.28</v>
      </c>
      <c r="AJ10" s="315">
        <v>0.7176</v>
      </c>
      <c r="AK10" s="316">
        <v>0.0764</v>
      </c>
      <c r="AL10" s="316">
        <v>0.013300000000000001</v>
      </c>
      <c r="AM10" s="316">
        <v>0.1628</v>
      </c>
      <c r="AN10" s="316">
        <v>0.029900000000000003</v>
      </c>
      <c r="AO10" s="316">
        <v>0</v>
      </c>
      <c r="AP10" s="316">
        <v>0</v>
      </c>
      <c r="AQ10" s="316">
        <v>0</v>
      </c>
      <c r="AR10" s="316"/>
      <c r="AS10" s="316"/>
      <c r="AT10" s="316"/>
      <c r="AU10" s="316"/>
      <c r="AV10" s="345"/>
      <c r="AW10" s="359">
        <v>0</v>
      </c>
      <c r="AX10" s="354">
        <v>145.51</v>
      </c>
      <c r="AY10" s="354">
        <v>10.19</v>
      </c>
      <c r="AZ10" s="354">
        <v>144.7</v>
      </c>
      <c r="BA10" s="354">
        <v>791.88</v>
      </c>
      <c r="BB10" s="354">
        <v>1092.28</v>
      </c>
      <c r="BC10" s="360">
        <v>155.7</v>
      </c>
      <c r="BD10" s="254">
        <v>90730</v>
      </c>
      <c r="BE10" s="254">
        <v>622</v>
      </c>
      <c r="BF10" s="62"/>
      <c r="BG10" s="254"/>
      <c r="BH10" s="254">
        <v>15029</v>
      </c>
      <c r="BI10" s="254">
        <v>1059</v>
      </c>
      <c r="BJ10" s="254">
        <v>26394</v>
      </c>
      <c r="BK10" s="254">
        <v>1610</v>
      </c>
      <c r="BL10" s="254">
        <v>31587</v>
      </c>
      <c r="BM10" s="254">
        <v>12</v>
      </c>
      <c r="BN10" s="295">
        <v>47244</v>
      </c>
      <c r="BO10" s="296">
        <v>324</v>
      </c>
      <c r="BP10" s="62"/>
      <c r="BQ10" s="62"/>
      <c r="BR10" s="62"/>
      <c r="BS10" s="126"/>
      <c r="BT10" s="62">
        <f t="shared" si="16"/>
        <v>137974</v>
      </c>
      <c r="BU10" s="62">
        <f t="shared" si="17"/>
        <v>946</v>
      </c>
      <c r="BV10" s="253">
        <f t="shared" si="18"/>
        <v>0</v>
      </c>
      <c r="BW10" s="253">
        <f t="shared" si="19"/>
        <v>0</v>
      </c>
      <c r="BX10" s="62">
        <f t="shared" si="20"/>
        <v>15029</v>
      </c>
      <c r="BY10" s="62">
        <f t="shared" si="21"/>
        <v>1059</v>
      </c>
      <c r="BZ10" s="62">
        <f t="shared" si="22"/>
        <v>26394</v>
      </c>
      <c r="CA10" s="62">
        <f t="shared" si="23"/>
        <v>1610</v>
      </c>
      <c r="CB10" s="62">
        <f t="shared" si="27"/>
        <v>31587</v>
      </c>
      <c r="CC10" s="126">
        <f t="shared" si="24"/>
        <v>12</v>
      </c>
      <c r="CD10" s="369">
        <v>260560</v>
      </c>
      <c r="CE10" s="369">
        <v>17757</v>
      </c>
      <c r="CF10" s="152">
        <v>247602</v>
      </c>
      <c r="CG10" s="153">
        <v>16856</v>
      </c>
      <c r="CH10" s="153">
        <v>155400</v>
      </c>
      <c r="CI10" s="153">
        <v>10939</v>
      </c>
      <c r="CJ10" s="153">
        <v>2938</v>
      </c>
      <c r="CK10" s="154">
        <v>118</v>
      </c>
      <c r="CL10" s="125">
        <f t="shared" si="25"/>
        <v>163740</v>
      </c>
      <c r="CM10" s="126">
        <f t="shared" si="26"/>
        <v>3303</v>
      </c>
      <c r="CN10" s="62">
        <f t="shared" si="1"/>
        <v>47244</v>
      </c>
      <c r="CO10" s="62">
        <f t="shared" si="2"/>
        <v>324</v>
      </c>
      <c r="CP10" s="155">
        <f t="shared" si="28"/>
        <v>210984</v>
      </c>
      <c r="CQ10" s="153">
        <f>BU10+BW10+BY10+CA10+CC10</f>
        <v>3627</v>
      </c>
      <c r="CR10" s="153">
        <f t="shared" si="30"/>
        <v>405940</v>
      </c>
      <c r="CS10" s="153">
        <f>CG10+CI10+CK10</f>
        <v>27913</v>
      </c>
      <c r="CT10" s="245">
        <v>1924</v>
      </c>
      <c r="CU10" s="153">
        <f t="shared" si="32"/>
        <v>616924</v>
      </c>
      <c r="CV10" s="154">
        <f t="shared" si="33"/>
        <v>33464</v>
      </c>
      <c r="CW10" s="153">
        <f t="shared" si="3"/>
        <v>44.64013086150491</v>
      </c>
      <c r="CX10" s="153">
        <f t="shared" si="4"/>
        <v>0.9004907306434023</v>
      </c>
      <c r="CY10" s="153">
        <f t="shared" si="5"/>
        <v>12.880043620501636</v>
      </c>
      <c r="CZ10" s="153">
        <f t="shared" si="6"/>
        <v>0.08833151581243184</v>
      </c>
      <c r="DA10" s="155">
        <f t="shared" si="7"/>
        <v>57.520174482006546</v>
      </c>
      <c r="DB10" s="155">
        <f t="shared" si="8"/>
        <v>0.9888222464558343</v>
      </c>
      <c r="DC10" s="155">
        <f t="shared" si="9"/>
        <v>71.03598691384951</v>
      </c>
      <c r="DD10" s="155">
        <f t="shared" si="10"/>
        <v>4.841057797164668</v>
      </c>
      <c r="DE10" s="155">
        <f t="shared" si="11"/>
        <v>110.67066521264995</v>
      </c>
      <c r="DF10" s="63">
        <f t="shared" si="12"/>
        <v>7.6098691384950925</v>
      </c>
      <c r="DG10" s="63">
        <f t="shared" si="13"/>
        <v>0.52453653217012</v>
      </c>
      <c r="DH10" s="155">
        <f t="shared" si="14"/>
        <v>168.1908396946565</v>
      </c>
      <c r="DI10" s="131">
        <f t="shared" si="15"/>
        <v>9.123227917121048</v>
      </c>
      <c r="DJ10" s="133" t="s">
        <v>837</v>
      </c>
      <c r="DK10" s="58">
        <v>0</v>
      </c>
      <c r="DL10" s="58">
        <v>0</v>
      </c>
      <c r="DM10" s="134" t="s">
        <v>838</v>
      </c>
      <c r="DN10" s="255"/>
      <c r="DO10" s="256"/>
    </row>
    <row r="11" spans="1:119" ht="15">
      <c r="A11" s="26">
        <v>1040</v>
      </c>
      <c r="B11" s="23" t="s">
        <v>628</v>
      </c>
      <c r="C11" s="97" t="s">
        <v>810</v>
      </c>
      <c r="D11" s="40" t="s">
        <v>140</v>
      </c>
      <c r="E11" s="90" t="s">
        <v>141</v>
      </c>
      <c r="F11" s="22" t="s">
        <v>848</v>
      </c>
      <c r="G11" s="35" t="s">
        <v>1507</v>
      </c>
      <c r="H11" s="33" t="s">
        <v>1508</v>
      </c>
      <c r="I11" s="16" t="s">
        <v>1037</v>
      </c>
      <c r="J11" s="44" t="s">
        <v>1038</v>
      </c>
      <c r="K11" s="16" t="s">
        <v>1039</v>
      </c>
      <c r="L11" s="104">
        <v>738</v>
      </c>
      <c r="M11" s="59">
        <v>1005</v>
      </c>
      <c r="N11" s="71">
        <f t="shared" si="0"/>
        <v>0.08855721393034825</v>
      </c>
      <c r="O11" s="59"/>
      <c r="P11" s="59"/>
      <c r="Q11" s="59"/>
      <c r="R11" s="105"/>
      <c r="S11" s="115">
        <v>0.0948509485094851</v>
      </c>
      <c r="T11" s="60">
        <v>0.039</v>
      </c>
      <c r="U11" s="61">
        <v>36723</v>
      </c>
      <c r="V11" s="61">
        <v>781</v>
      </c>
      <c r="W11" s="60">
        <v>0.02032520325203252</v>
      </c>
      <c r="X11" s="116">
        <v>287616</v>
      </c>
      <c r="Y11" s="315">
        <v>0.5</v>
      </c>
      <c r="Z11" s="316">
        <v>0.0179</v>
      </c>
      <c r="AA11" s="316">
        <v>0.1429</v>
      </c>
      <c r="AB11" s="316">
        <v>0.0179</v>
      </c>
      <c r="AC11" s="316">
        <v>0</v>
      </c>
      <c r="AD11" s="316">
        <v>0.17859999999999998</v>
      </c>
      <c r="AE11" s="316">
        <v>0.0536</v>
      </c>
      <c r="AF11" s="316">
        <v>0.08929999999999999</v>
      </c>
      <c r="AG11" s="329">
        <v>474.05</v>
      </c>
      <c r="AH11" s="329">
        <v>2.12</v>
      </c>
      <c r="AI11" s="330">
        <v>647.76</v>
      </c>
      <c r="AJ11" s="315">
        <v>0.7191</v>
      </c>
      <c r="AK11" s="316">
        <v>0.1124</v>
      </c>
      <c r="AL11" s="316">
        <v>0.0225</v>
      </c>
      <c r="AM11" s="316">
        <v>0.1461</v>
      </c>
      <c r="AN11" s="316">
        <v>0</v>
      </c>
      <c r="AO11" s="316">
        <v>0</v>
      </c>
      <c r="AP11" s="316">
        <v>0</v>
      </c>
      <c r="AQ11" s="316">
        <v>0</v>
      </c>
      <c r="AR11" s="316"/>
      <c r="AS11" s="316"/>
      <c r="AT11" s="316"/>
      <c r="AU11" s="316"/>
      <c r="AV11" s="345"/>
      <c r="AW11" s="359">
        <v>0</v>
      </c>
      <c r="AX11" s="354">
        <v>0</v>
      </c>
      <c r="AY11" s="354">
        <v>3.39</v>
      </c>
      <c r="AZ11" s="354">
        <v>159.9</v>
      </c>
      <c r="BA11" s="354">
        <v>484.47</v>
      </c>
      <c r="BB11" s="354">
        <v>647.76</v>
      </c>
      <c r="BC11" s="360">
        <v>3.39</v>
      </c>
      <c r="BD11" s="254">
        <v>28929</v>
      </c>
      <c r="BE11" s="254">
        <v>198</v>
      </c>
      <c r="BF11" s="62"/>
      <c r="BG11" s="62"/>
      <c r="BH11" s="254">
        <v>10779</v>
      </c>
      <c r="BI11" s="254">
        <v>760</v>
      </c>
      <c r="BJ11" s="254">
        <v>18964</v>
      </c>
      <c r="BK11" s="254">
        <v>1157</v>
      </c>
      <c r="BL11" s="254">
        <v>22608</v>
      </c>
      <c r="BM11" s="254">
        <v>8</v>
      </c>
      <c r="BN11" s="295">
        <v>13473</v>
      </c>
      <c r="BO11" s="296">
        <v>92</v>
      </c>
      <c r="BP11" s="62"/>
      <c r="BQ11" s="62"/>
      <c r="BR11" s="62"/>
      <c r="BS11" s="126"/>
      <c r="BT11" s="62">
        <f t="shared" si="16"/>
        <v>42402</v>
      </c>
      <c r="BU11" s="62">
        <f t="shared" si="17"/>
        <v>290</v>
      </c>
      <c r="BV11" s="253">
        <f t="shared" si="18"/>
        <v>0</v>
      </c>
      <c r="BW11" s="253">
        <f t="shared" si="19"/>
        <v>0</v>
      </c>
      <c r="BX11" s="62">
        <f t="shared" si="20"/>
        <v>10779</v>
      </c>
      <c r="BY11" s="62">
        <f t="shared" si="21"/>
        <v>760</v>
      </c>
      <c r="BZ11" s="62">
        <f t="shared" si="22"/>
        <v>18964</v>
      </c>
      <c r="CA11" s="62">
        <f t="shared" si="23"/>
        <v>1157</v>
      </c>
      <c r="CB11" s="62">
        <f t="shared" si="27"/>
        <v>22608</v>
      </c>
      <c r="CC11" s="126">
        <f t="shared" si="24"/>
        <v>8</v>
      </c>
      <c r="CD11" s="369">
        <v>45505</v>
      </c>
      <c r="CE11" s="369">
        <v>3135</v>
      </c>
      <c r="CF11" s="152">
        <v>41146</v>
      </c>
      <c r="CG11" s="153">
        <v>2836</v>
      </c>
      <c r="CH11" s="153">
        <v>9959</v>
      </c>
      <c r="CI11" s="153">
        <v>704</v>
      </c>
      <c r="CJ11" s="153">
        <v>448</v>
      </c>
      <c r="CK11" s="154">
        <v>18</v>
      </c>
      <c r="CL11" s="125">
        <f t="shared" si="25"/>
        <v>81280</v>
      </c>
      <c r="CM11" s="126">
        <f t="shared" si="26"/>
        <v>2123</v>
      </c>
      <c r="CN11" s="62">
        <f t="shared" si="1"/>
        <v>13473</v>
      </c>
      <c r="CO11" s="62">
        <f t="shared" si="2"/>
        <v>92</v>
      </c>
      <c r="CP11" s="155">
        <f t="shared" si="28"/>
        <v>94753</v>
      </c>
      <c r="CQ11" s="153">
        <f t="shared" si="29"/>
        <v>2215</v>
      </c>
      <c r="CR11" s="153">
        <f t="shared" si="30"/>
        <v>51553</v>
      </c>
      <c r="CS11" s="153">
        <f t="shared" si="31"/>
        <v>3558</v>
      </c>
      <c r="CT11" s="245">
        <v>466</v>
      </c>
      <c r="CU11" s="153">
        <f t="shared" si="32"/>
        <v>146306</v>
      </c>
      <c r="CV11" s="154">
        <f t="shared" si="33"/>
        <v>6239</v>
      </c>
      <c r="CW11" s="153">
        <f t="shared" si="3"/>
        <v>80.87562189054727</v>
      </c>
      <c r="CX11" s="153">
        <f t="shared" si="4"/>
        <v>2.1124378109452735</v>
      </c>
      <c r="CY11" s="153">
        <f t="shared" si="5"/>
        <v>13.405970149253731</v>
      </c>
      <c r="CZ11" s="153">
        <f t="shared" si="6"/>
        <v>0.09154228855721393</v>
      </c>
      <c r="DA11" s="155">
        <f t="shared" si="7"/>
        <v>94.281592039801</v>
      </c>
      <c r="DB11" s="155">
        <f t="shared" si="8"/>
        <v>2.2039800995024876</v>
      </c>
      <c r="DC11" s="155">
        <f t="shared" si="9"/>
        <v>45.27860696517413</v>
      </c>
      <c r="DD11" s="155">
        <f t="shared" si="10"/>
        <v>3.1194029850746268</v>
      </c>
      <c r="DE11" s="155">
        <f t="shared" si="11"/>
        <v>51.29651741293532</v>
      </c>
      <c r="DF11" s="63">
        <f t="shared" si="12"/>
        <v>3.5402985074626865</v>
      </c>
      <c r="DG11" s="63">
        <f t="shared" si="13"/>
        <v>0.46368159203980097</v>
      </c>
      <c r="DH11" s="155">
        <f t="shared" si="14"/>
        <v>145.57810945273633</v>
      </c>
      <c r="DI11" s="131">
        <f t="shared" si="15"/>
        <v>6.207960199004976</v>
      </c>
      <c r="DJ11" s="133" t="s">
        <v>838</v>
      </c>
      <c r="DK11" s="58"/>
      <c r="DL11" s="58"/>
      <c r="DM11" s="134" t="s">
        <v>838</v>
      </c>
      <c r="DN11" s="255"/>
      <c r="DO11" s="256"/>
    </row>
    <row r="12" spans="1:119" ht="15">
      <c r="A12" s="31">
        <v>1043</v>
      </c>
      <c r="B12" s="24" t="s">
        <v>629</v>
      </c>
      <c r="C12" s="98" t="s">
        <v>811</v>
      </c>
      <c r="D12" s="38" t="s">
        <v>142</v>
      </c>
      <c r="E12" s="92" t="s">
        <v>143</v>
      </c>
      <c r="F12" s="25" t="s">
        <v>849</v>
      </c>
      <c r="G12" s="39" t="s">
        <v>1040</v>
      </c>
      <c r="H12" s="34" t="s">
        <v>1509</v>
      </c>
      <c r="I12" s="18" t="s">
        <v>1040</v>
      </c>
      <c r="J12" s="46" t="s">
        <v>1041</v>
      </c>
      <c r="K12" s="18" t="s">
        <v>1042</v>
      </c>
      <c r="L12" s="106">
        <v>700</v>
      </c>
      <c r="M12" s="64">
        <v>817</v>
      </c>
      <c r="N12" s="147">
        <f t="shared" si="0"/>
        <v>0.04773561811505508</v>
      </c>
      <c r="O12" s="64"/>
      <c r="P12" s="64"/>
      <c r="Q12" s="64"/>
      <c r="R12" s="107"/>
      <c r="S12" s="117">
        <v>0.12857142857142856</v>
      </c>
      <c r="T12" s="66">
        <v>0.057</v>
      </c>
      <c r="U12" s="67">
        <v>30223</v>
      </c>
      <c r="V12" s="67">
        <v>498</v>
      </c>
      <c r="W12" s="66"/>
      <c r="X12" s="118">
        <v>140917</v>
      </c>
      <c r="Y12" s="317">
        <v>0.6552</v>
      </c>
      <c r="Z12" s="318">
        <v>0</v>
      </c>
      <c r="AA12" s="318">
        <v>0</v>
      </c>
      <c r="AB12" s="318">
        <v>0</v>
      </c>
      <c r="AC12" s="318">
        <v>0</v>
      </c>
      <c r="AD12" s="318">
        <v>0.0172</v>
      </c>
      <c r="AE12" s="318">
        <v>0</v>
      </c>
      <c r="AF12" s="318">
        <v>0.3276</v>
      </c>
      <c r="AG12" s="331">
        <v>442.03</v>
      </c>
      <c r="AH12" s="331">
        <v>1.58</v>
      </c>
      <c r="AI12" s="332">
        <v>1551</v>
      </c>
      <c r="AJ12" s="317">
        <v>0.7763</v>
      </c>
      <c r="AK12" s="318">
        <v>0.10529999999999999</v>
      </c>
      <c r="AL12" s="318">
        <v>0</v>
      </c>
      <c r="AM12" s="318">
        <v>0.0658</v>
      </c>
      <c r="AN12" s="318">
        <v>0.0526</v>
      </c>
      <c r="AO12" s="318">
        <v>0</v>
      </c>
      <c r="AP12" s="318">
        <v>0</v>
      </c>
      <c r="AQ12" s="318">
        <v>0</v>
      </c>
      <c r="AR12" s="318"/>
      <c r="AS12" s="318"/>
      <c r="AT12" s="318"/>
      <c r="AU12" s="318"/>
      <c r="AV12" s="346"/>
      <c r="AW12" s="361">
        <v>0</v>
      </c>
      <c r="AX12" s="355">
        <v>571.4</v>
      </c>
      <c r="AY12" s="355">
        <v>0.87</v>
      </c>
      <c r="AZ12" s="355">
        <v>446.21</v>
      </c>
      <c r="BA12" s="355">
        <v>533.35</v>
      </c>
      <c r="BB12" s="355">
        <v>1551.83</v>
      </c>
      <c r="BC12" s="362">
        <v>572.26</v>
      </c>
      <c r="BD12" s="270">
        <v>18584</v>
      </c>
      <c r="BE12" s="270">
        <v>127</v>
      </c>
      <c r="BF12" s="68"/>
      <c r="BG12" s="68"/>
      <c r="BH12" s="270">
        <v>4857</v>
      </c>
      <c r="BI12" s="270">
        <v>342</v>
      </c>
      <c r="BJ12" s="270">
        <v>8540</v>
      </c>
      <c r="BK12" s="270">
        <v>521</v>
      </c>
      <c r="BL12" s="270">
        <v>10194</v>
      </c>
      <c r="BM12" s="270">
        <v>4</v>
      </c>
      <c r="BN12" s="299">
        <v>8154</v>
      </c>
      <c r="BO12" s="271">
        <v>56</v>
      </c>
      <c r="BP12" s="68"/>
      <c r="BQ12" s="68"/>
      <c r="BR12" s="68"/>
      <c r="BS12" s="128"/>
      <c r="BT12" s="68">
        <f t="shared" si="16"/>
        <v>26738</v>
      </c>
      <c r="BU12" s="68">
        <f t="shared" si="17"/>
        <v>183</v>
      </c>
      <c r="BV12" s="272">
        <f t="shared" si="18"/>
        <v>0</v>
      </c>
      <c r="BW12" s="272">
        <f t="shared" si="19"/>
        <v>0</v>
      </c>
      <c r="BX12" s="68">
        <f t="shared" si="20"/>
        <v>4857</v>
      </c>
      <c r="BY12" s="68">
        <f t="shared" si="21"/>
        <v>342</v>
      </c>
      <c r="BZ12" s="68">
        <f t="shared" si="22"/>
        <v>8540</v>
      </c>
      <c r="CA12" s="68">
        <f t="shared" si="23"/>
        <v>521</v>
      </c>
      <c r="CB12" s="68">
        <f t="shared" si="27"/>
        <v>10194</v>
      </c>
      <c r="CC12" s="128">
        <f t="shared" si="24"/>
        <v>4</v>
      </c>
      <c r="CD12" s="372">
        <v>40586</v>
      </c>
      <c r="CE12" s="373">
        <v>2767</v>
      </c>
      <c r="CF12" s="156">
        <v>36343</v>
      </c>
      <c r="CG12" s="157">
        <v>2467</v>
      </c>
      <c r="CH12" s="157">
        <v>18870</v>
      </c>
      <c r="CI12" s="157">
        <v>1331</v>
      </c>
      <c r="CJ12" s="157">
        <v>393</v>
      </c>
      <c r="CK12" s="158">
        <v>17</v>
      </c>
      <c r="CL12" s="62">
        <f t="shared" si="25"/>
        <v>42175</v>
      </c>
      <c r="CM12" s="126">
        <f t="shared" si="26"/>
        <v>994</v>
      </c>
      <c r="CN12" s="68">
        <f t="shared" si="1"/>
        <v>8154</v>
      </c>
      <c r="CO12" s="68">
        <f t="shared" si="2"/>
        <v>56</v>
      </c>
      <c r="CP12" s="159">
        <f t="shared" si="28"/>
        <v>50329</v>
      </c>
      <c r="CQ12" s="157">
        <f t="shared" si="29"/>
        <v>1050</v>
      </c>
      <c r="CR12" s="157">
        <f t="shared" si="30"/>
        <v>55606</v>
      </c>
      <c r="CS12" s="157">
        <f t="shared" si="31"/>
        <v>3815</v>
      </c>
      <c r="CT12" s="246">
        <v>461</v>
      </c>
      <c r="CU12" s="157">
        <f t="shared" si="32"/>
        <v>105935</v>
      </c>
      <c r="CV12" s="158">
        <f t="shared" si="33"/>
        <v>5326</v>
      </c>
      <c r="CW12" s="157">
        <f t="shared" si="3"/>
        <v>51.621787025703796</v>
      </c>
      <c r="CX12" s="157">
        <f t="shared" si="4"/>
        <v>1.2166462668298654</v>
      </c>
      <c r="CY12" s="157">
        <f t="shared" si="5"/>
        <v>9.980416156670747</v>
      </c>
      <c r="CZ12" s="157">
        <f t="shared" si="6"/>
        <v>0.06854345165238677</v>
      </c>
      <c r="DA12" s="159">
        <f t="shared" si="7"/>
        <v>61.60220318237454</v>
      </c>
      <c r="DB12" s="159">
        <f t="shared" si="8"/>
        <v>1.285189718482252</v>
      </c>
      <c r="DC12" s="159">
        <f t="shared" si="9"/>
        <v>49.67686658506732</v>
      </c>
      <c r="DD12" s="159">
        <f t="shared" si="10"/>
        <v>3.386780905752754</v>
      </c>
      <c r="DE12" s="159">
        <f t="shared" si="11"/>
        <v>68.06119951040392</v>
      </c>
      <c r="DF12" s="69">
        <f t="shared" si="12"/>
        <v>4.6695226438188495</v>
      </c>
      <c r="DG12" s="69">
        <f t="shared" si="13"/>
        <v>0.5642594859241126</v>
      </c>
      <c r="DH12" s="159">
        <f t="shared" si="14"/>
        <v>129.66340269277845</v>
      </c>
      <c r="DI12" s="132">
        <f t="shared" si="15"/>
        <v>6.518971848225214</v>
      </c>
      <c r="DJ12" s="135" t="s">
        <v>838</v>
      </c>
      <c r="DK12" s="70"/>
      <c r="DL12" s="70"/>
      <c r="DM12" s="136" t="s">
        <v>838</v>
      </c>
      <c r="DN12" s="255"/>
      <c r="DO12" s="256"/>
    </row>
    <row r="13" spans="1:119" ht="15">
      <c r="A13" s="26">
        <v>3000</v>
      </c>
      <c r="B13" s="23" t="s">
        <v>630</v>
      </c>
      <c r="C13" s="97" t="s">
        <v>807</v>
      </c>
      <c r="D13" s="40" t="s">
        <v>144</v>
      </c>
      <c r="E13" s="138" t="s">
        <v>145</v>
      </c>
      <c r="F13" s="22" t="s">
        <v>850</v>
      </c>
      <c r="G13" s="35" t="s">
        <v>1510</v>
      </c>
      <c r="H13" s="33" t="s">
        <v>1511</v>
      </c>
      <c r="I13" s="16" t="s">
        <v>1043</v>
      </c>
      <c r="J13" s="44" t="s">
        <v>1044</v>
      </c>
      <c r="K13" s="16" t="s">
        <v>1045</v>
      </c>
      <c r="L13" s="104">
        <v>56484</v>
      </c>
      <c r="M13" s="59">
        <v>59756</v>
      </c>
      <c r="N13" s="71">
        <f t="shared" si="0"/>
        <v>0.018252002588303545</v>
      </c>
      <c r="O13" s="72">
        <v>60516</v>
      </c>
      <c r="P13" s="72">
        <v>64003</v>
      </c>
      <c r="Q13" s="72">
        <v>66867</v>
      </c>
      <c r="R13" s="105">
        <f>(L13/Q13-1)/-1</f>
        <v>0.15527838844272956</v>
      </c>
      <c r="S13" s="115"/>
      <c r="T13" s="60">
        <v>0.073</v>
      </c>
      <c r="U13" s="61">
        <v>28823</v>
      </c>
      <c r="V13" s="61">
        <v>623</v>
      </c>
      <c r="W13" s="60">
        <v>0.03567381913462219</v>
      </c>
      <c r="X13" s="116">
        <v>240339</v>
      </c>
      <c r="Y13" s="313">
        <v>0.7763</v>
      </c>
      <c r="Z13" s="314">
        <v>0.0154</v>
      </c>
      <c r="AA13" s="314">
        <v>0.0207</v>
      </c>
      <c r="AB13" s="314">
        <v>0.031</v>
      </c>
      <c r="AC13" s="314">
        <v>0.0006</v>
      </c>
      <c r="AD13" s="314">
        <v>0.0675</v>
      </c>
      <c r="AE13" s="314">
        <v>0.0045000000000000005</v>
      </c>
      <c r="AF13" s="314">
        <v>0.08410000000000001</v>
      </c>
      <c r="AG13" s="327"/>
      <c r="AH13" s="327"/>
      <c r="AI13" s="328"/>
      <c r="AJ13" s="313">
        <v>0.7636</v>
      </c>
      <c r="AK13" s="314">
        <v>0.0762</v>
      </c>
      <c r="AL13" s="314">
        <v>0.013999999999999999</v>
      </c>
      <c r="AM13" s="314">
        <v>0.1144</v>
      </c>
      <c r="AN13" s="314">
        <v>0.0189</v>
      </c>
      <c r="AO13" s="314">
        <v>0.0018</v>
      </c>
      <c r="AP13" s="314">
        <v>0.0007000000000000001</v>
      </c>
      <c r="AQ13" s="314">
        <v>0.0104</v>
      </c>
      <c r="AR13" s="343"/>
      <c r="AS13" s="343"/>
      <c r="AT13" s="343"/>
      <c r="AU13" s="343"/>
      <c r="AV13" s="344"/>
      <c r="AW13" s="359">
        <v>0.02</v>
      </c>
      <c r="AX13" s="354">
        <v>360176.53</v>
      </c>
      <c r="AY13" s="354">
        <v>6620.56</v>
      </c>
      <c r="AZ13" s="354">
        <v>63560.22</v>
      </c>
      <c r="BA13" s="354">
        <v>1808762.56</v>
      </c>
      <c r="BB13" s="354">
        <v>2239119.89</v>
      </c>
      <c r="BC13" s="360">
        <v>366797.1</v>
      </c>
      <c r="BD13" s="254">
        <v>1326609</v>
      </c>
      <c r="BE13" s="254">
        <v>2733</v>
      </c>
      <c r="BF13" s="254">
        <v>828485</v>
      </c>
      <c r="BG13" s="254">
        <v>42252</v>
      </c>
      <c r="BH13" s="254">
        <v>358369</v>
      </c>
      <c r="BI13" s="254">
        <v>25261</v>
      </c>
      <c r="BJ13" s="254">
        <v>630696</v>
      </c>
      <c r="BK13" s="254">
        <v>38479</v>
      </c>
      <c r="BL13" s="254">
        <v>751295</v>
      </c>
      <c r="BM13" s="254">
        <v>278</v>
      </c>
      <c r="BN13" s="295">
        <v>625717</v>
      </c>
      <c r="BO13" s="296">
        <v>1284</v>
      </c>
      <c r="BP13" s="296">
        <v>478747</v>
      </c>
      <c r="BQ13" s="296">
        <v>24416</v>
      </c>
      <c r="BR13" s="62"/>
      <c r="BS13" s="126"/>
      <c r="BT13" s="62">
        <f t="shared" si="16"/>
        <v>1952326</v>
      </c>
      <c r="BU13" s="62">
        <f t="shared" si="17"/>
        <v>4017</v>
      </c>
      <c r="BV13" s="253">
        <f t="shared" si="18"/>
        <v>1307232</v>
      </c>
      <c r="BW13" s="253">
        <f t="shared" si="19"/>
        <v>66668</v>
      </c>
      <c r="BX13" s="62">
        <f t="shared" si="20"/>
        <v>358369</v>
      </c>
      <c r="BY13" s="62">
        <f t="shared" si="21"/>
        <v>25261</v>
      </c>
      <c r="BZ13" s="62">
        <f t="shared" si="22"/>
        <v>630696</v>
      </c>
      <c r="CA13" s="62">
        <f t="shared" si="23"/>
        <v>38479</v>
      </c>
      <c r="CB13" s="62">
        <f t="shared" si="27"/>
        <v>751295</v>
      </c>
      <c r="CC13" s="126">
        <f t="shared" si="24"/>
        <v>278</v>
      </c>
      <c r="CD13" s="369">
        <v>3050447</v>
      </c>
      <c r="CE13" s="369">
        <v>208938</v>
      </c>
      <c r="CF13" s="152">
        <v>2858409</v>
      </c>
      <c r="CG13" s="153">
        <v>195699</v>
      </c>
      <c r="CH13" s="160">
        <v>921663</v>
      </c>
      <c r="CI13" s="160">
        <v>64980</v>
      </c>
      <c r="CJ13" s="153">
        <v>24910</v>
      </c>
      <c r="CK13" s="154">
        <v>996</v>
      </c>
      <c r="CL13" s="384">
        <f t="shared" si="25"/>
        <v>3895454</v>
      </c>
      <c r="CM13" s="124">
        <f t="shared" si="26"/>
        <v>109003</v>
      </c>
      <c r="CN13" s="62">
        <f t="shared" si="1"/>
        <v>1104464</v>
      </c>
      <c r="CO13" s="62">
        <f t="shared" si="2"/>
        <v>25700</v>
      </c>
      <c r="CP13" s="155">
        <f t="shared" si="28"/>
        <v>4999918</v>
      </c>
      <c r="CQ13" s="153">
        <f t="shared" si="29"/>
        <v>134703</v>
      </c>
      <c r="CR13" s="153">
        <f t="shared" si="30"/>
        <v>3804982</v>
      </c>
      <c r="CS13" s="153">
        <f t="shared" si="31"/>
        <v>261675</v>
      </c>
      <c r="CT13" s="245">
        <v>18925</v>
      </c>
      <c r="CU13" s="153">
        <f t="shared" si="32"/>
        <v>8804900</v>
      </c>
      <c r="CV13" s="154">
        <f t="shared" si="33"/>
        <v>415303</v>
      </c>
      <c r="CW13" s="153">
        <f t="shared" si="3"/>
        <v>65.18933663565166</v>
      </c>
      <c r="CX13" s="153">
        <f t="shared" si="4"/>
        <v>1.8241348149139835</v>
      </c>
      <c r="CY13" s="153">
        <f t="shared" si="5"/>
        <v>18.482897114934065</v>
      </c>
      <c r="CZ13" s="153">
        <f t="shared" si="6"/>
        <v>0.43008233482830177</v>
      </c>
      <c r="DA13" s="155">
        <f t="shared" si="7"/>
        <v>83.67223375058572</v>
      </c>
      <c r="DB13" s="155">
        <f t="shared" si="8"/>
        <v>2.2542171497422854</v>
      </c>
      <c r="DC13" s="155">
        <f t="shared" si="9"/>
        <v>51.04838007898788</v>
      </c>
      <c r="DD13" s="155">
        <f t="shared" si="10"/>
        <v>3.4965191779904945</v>
      </c>
      <c r="DE13" s="155">
        <f t="shared" si="11"/>
        <v>63.67531293928643</v>
      </c>
      <c r="DF13" s="63">
        <f t="shared" si="12"/>
        <v>4.3790581698908895</v>
      </c>
      <c r="DG13" s="63">
        <f t="shared" si="13"/>
        <v>0.3167045987013856</v>
      </c>
      <c r="DH13" s="155">
        <f t="shared" si="14"/>
        <v>147.34754668987216</v>
      </c>
      <c r="DI13" s="131">
        <f t="shared" si="15"/>
        <v>6.94997991833456</v>
      </c>
      <c r="DJ13" s="133" t="s">
        <v>837</v>
      </c>
      <c r="DK13" s="58">
        <v>0</v>
      </c>
      <c r="DL13" s="58">
        <v>0</v>
      </c>
      <c r="DM13" s="134" t="s">
        <v>839</v>
      </c>
      <c r="DN13" s="255"/>
      <c r="DO13" s="256"/>
    </row>
    <row r="14" spans="1:119" ht="15">
      <c r="A14" s="26">
        <v>3004</v>
      </c>
      <c r="B14" s="23" t="s">
        <v>631</v>
      </c>
      <c r="C14" s="97" t="s">
        <v>810</v>
      </c>
      <c r="D14" s="40" t="s">
        <v>146</v>
      </c>
      <c r="E14" s="90" t="s">
        <v>147</v>
      </c>
      <c r="F14" s="22" t="s">
        <v>851</v>
      </c>
      <c r="G14" s="35" t="s">
        <v>1512</v>
      </c>
      <c r="H14" s="33" t="s">
        <v>1513</v>
      </c>
      <c r="I14" s="16" t="s">
        <v>1046</v>
      </c>
      <c r="J14" s="45" t="s">
        <v>146</v>
      </c>
      <c r="K14" s="22"/>
      <c r="L14" s="104">
        <v>4837</v>
      </c>
      <c r="M14" s="59">
        <v>5246</v>
      </c>
      <c r="N14" s="71">
        <f t="shared" si="0"/>
        <v>0.025988054390646848</v>
      </c>
      <c r="O14" s="59"/>
      <c r="P14" s="59"/>
      <c r="Q14" s="59"/>
      <c r="R14" s="105"/>
      <c r="S14" s="115">
        <v>0.3028736820343188</v>
      </c>
      <c r="T14" s="60">
        <v>0.06</v>
      </c>
      <c r="U14" s="61">
        <v>26755</v>
      </c>
      <c r="V14" s="61">
        <v>687</v>
      </c>
      <c r="W14" s="60">
        <v>0.04858383295431052</v>
      </c>
      <c r="X14" s="116">
        <v>189801</v>
      </c>
      <c r="Y14" s="315">
        <v>0.7212999999999999</v>
      </c>
      <c r="Z14" s="316">
        <v>0.023399999999999997</v>
      </c>
      <c r="AA14" s="316">
        <v>0.046799999999999994</v>
      </c>
      <c r="AB14" s="316">
        <v>0.0277</v>
      </c>
      <c r="AC14" s="316">
        <v>0.0021</v>
      </c>
      <c r="AD14" s="316">
        <v>0.1362</v>
      </c>
      <c r="AE14" s="316">
        <v>0.0043</v>
      </c>
      <c r="AF14" s="316">
        <v>0.0383</v>
      </c>
      <c r="AG14" s="329">
        <v>761.45</v>
      </c>
      <c r="AH14" s="329">
        <v>6.89</v>
      </c>
      <c r="AI14" s="330">
        <v>813.63</v>
      </c>
      <c r="AJ14" s="315">
        <v>0.7659</v>
      </c>
      <c r="AK14" s="316">
        <v>0.050199999999999995</v>
      </c>
      <c r="AL14" s="316">
        <v>0.0134</v>
      </c>
      <c r="AM14" s="316">
        <v>0.16390000000000002</v>
      </c>
      <c r="AN14" s="316">
        <v>0.0067</v>
      </c>
      <c r="AO14" s="316">
        <v>0</v>
      </c>
      <c r="AP14" s="316">
        <v>0</v>
      </c>
      <c r="AQ14" s="316">
        <v>0</v>
      </c>
      <c r="AR14" s="316"/>
      <c r="AS14" s="316"/>
      <c r="AT14" s="316"/>
      <c r="AU14" s="316"/>
      <c r="AV14" s="345"/>
      <c r="AW14" s="359">
        <v>0</v>
      </c>
      <c r="AX14" s="354">
        <v>0</v>
      </c>
      <c r="AY14" s="354">
        <v>6.54</v>
      </c>
      <c r="AZ14" s="354">
        <v>44.04</v>
      </c>
      <c r="BA14" s="354">
        <v>763.05</v>
      </c>
      <c r="BB14" s="354">
        <v>813.63</v>
      </c>
      <c r="BC14" s="360">
        <v>6.54</v>
      </c>
      <c r="BD14" s="254">
        <v>78825</v>
      </c>
      <c r="BE14" s="254">
        <v>131</v>
      </c>
      <c r="BF14" s="254">
        <v>116675</v>
      </c>
      <c r="BG14" s="254">
        <v>5950</v>
      </c>
      <c r="BH14" s="254">
        <v>18656</v>
      </c>
      <c r="BI14" s="254">
        <v>1315</v>
      </c>
      <c r="BJ14" s="254">
        <v>32861</v>
      </c>
      <c r="BK14" s="254">
        <v>2005</v>
      </c>
      <c r="BL14" s="254">
        <v>39071</v>
      </c>
      <c r="BM14" s="254">
        <v>14</v>
      </c>
      <c r="BN14" s="295">
        <v>102682</v>
      </c>
      <c r="BO14" s="296">
        <v>171</v>
      </c>
      <c r="BP14" s="296">
        <v>82282</v>
      </c>
      <c r="BQ14" s="296">
        <v>4196</v>
      </c>
      <c r="BR14" s="62"/>
      <c r="BS14" s="126"/>
      <c r="BT14" s="62">
        <f t="shared" si="16"/>
        <v>181507</v>
      </c>
      <c r="BU14" s="62">
        <f t="shared" si="17"/>
        <v>302</v>
      </c>
      <c r="BV14" s="253">
        <f t="shared" si="18"/>
        <v>198957</v>
      </c>
      <c r="BW14" s="253">
        <f t="shared" si="19"/>
        <v>10146</v>
      </c>
      <c r="BX14" s="62">
        <f t="shared" si="20"/>
        <v>18656</v>
      </c>
      <c r="BY14" s="62">
        <f t="shared" si="21"/>
        <v>1315</v>
      </c>
      <c r="BZ14" s="62">
        <f t="shared" si="22"/>
        <v>32861</v>
      </c>
      <c r="CA14" s="62">
        <f t="shared" si="23"/>
        <v>2005</v>
      </c>
      <c r="CB14" s="62">
        <f t="shared" si="27"/>
        <v>39071</v>
      </c>
      <c r="CC14" s="126">
        <f t="shared" si="24"/>
        <v>14</v>
      </c>
      <c r="CD14" s="369">
        <v>313954</v>
      </c>
      <c r="CE14" s="369">
        <v>21480</v>
      </c>
      <c r="CF14" s="152">
        <v>297081</v>
      </c>
      <c r="CG14" s="153">
        <v>20321</v>
      </c>
      <c r="CH14" s="160">
        <v>74529</v>
      </c>
      <c r="CI14" s="160">
        <v>5256</v>
      </c>
      <c r="CJ14" s="153">
        <v>2379</v>
      </c>
      <c r="CK14" s="154">
        <v>95</v>
      </c>
      <c r="CL14" s="125">
        <f t="shared" si="25"/>
        <v>286088</v>
      </c>
      <c r="CM14" s="126">
        <f t="shared" si="26"/>
        <v>9415</v>
      </c>
      <c r="CN14" s="62">
        <f t="shared" si="1"/>
        <v>184964</v>
      </c>
      <c r="CO14" s="62">
        <f t="shared" si="2"/>
        <v>4367</v>
      </c>
      <c r="CP14" s="155">
        <f t="shared" si="28"/>
        <v>471052</v>
      </c>
      <c r="CQ14" s="153">
        <f t="shared" si="29"/>
        <v>13782</v>
      </c>
      <c r="CR14" s="153">
        <f t="shared" si="30"/>
        <v>373989</v>
      </c>
      <c r="CS14" s="153">
        <f t="shared" si="31"/>
        <v>25672</v>
      </c>
      <c r="CT14" s="245">
        <v>1072</v>
      </c>
      <c r="CU14" s="153">
        <f t="shared" si="32"/>
        <v>845041</v>
      </c>
      <c r="CV14" s="154">
        <f t="shared" si="33"/>
        <v>40526</v>
      </c>
      <c r="CW14" s="153">
        <f t="shared" si="3"/>
        <v>54.53450247807854</v>
      </c>
      <c r="CX14" s="153">
        <f t="shared" si="4"/>
        <v>1.7947007243614181</v>
      </c>
      <c r="CY14" s="153">
        <f t="shared" si="5"/>
        <v>35.25810141059855</v>
      </c>
      <c r="CZ14" s="153">
        <f t="shared" si="6"/>
        <v>0.8324437666793748</v>
      </c>
      <c r="DA14" s="155">
        <f t="shared" si="7"/>
        <v>89.79260388867709</v>
      </c>
      <c r="DB14" s="155">
        <f t="shared" si="8"/>
        <v>2.627144491040793</v>
      </c>
      <c r="DC14" s="155">
        <f t="shared" si="9"/>
        <v>59.846359130766295</v>
      </c>
      <c r="DD14" s="155">
        <f t="shared" si="10"/>
        <v>4.09454822722074</v>
      </c>
      <c r="DE14" s="155">
        <f t="shared" si="11"/>
        <v>71.29031643156691</v>
      </c>
      <c r="DF14" s="63">
        <f t="shared" si="12"/>
        <v>4.893633244376668</v>
      </c>
      <c r="DG14" s="63">
        <f t="shared" si="13"/>
        <v>0.20434616850934045</v>
      </c>
      <c r="DH14" s="155">
        <f t="shared" si="14"/>
        <v>161.082920320244</v>
      </c>
      <c r="DI14" s="131">
        <f t="shared" si="15"/>
        <v>7.725123903926802</v>
      </c>
      <c r="DJ14" s="133" t="s">
        <v>838</v>
      </c>
      <c r="DK14" s="58"/>
      <c r="DL14" s="58"/>
      <c r="DM14" s="134" t="s">
        <v>838</v>
      </c>
      <c r="DN14" s="255"/>
      <c r="DO14" s="256"/>
    </row>
    <row r="15" spans="1:119" ht="15">
      <c r="A15" s="26">
        <v>3011</v>
      </c>
      <c r="B15" s="23" t="s">
        <v>632</v>
      </c>
      <c r="C15" s="97" t="s">
        <v>810</v>
      </c>
      <c r="D15" s="40" t="s">
        <v>148</v>
      </c>
      <c r="E15" s="90" t="s">
        <v>149</v>
      </c>
      <c r="F15" s="22" t="s">
        <v>852</v>
      </c>
      <c r="G15" s="35" t="s">
        <v>1514</v>
      </c>
      <c r="H15" s="33" t="s">
        <v>1515</v>
      </c>
      <c r="I15" s="35"/>
      <c r="J15" s="45"/>
      <c r="K15" s="33"/>
      <c r="L15" s="104">
        <v>1007</v>
      </c>
      <c r="M15" s="59">
        <v>1060</v>
      </c>
      <c r="N15" s="71">
        <f t="shared" si="0"/>
        <v>0.01666666666666668</v>
      </c>
      <c r="O15" s="59"/>
      <c r="P15" s="59"/>
      <c r="Q15" s="59"/>
      <c r="R15" s="105"/>
      <c r="S15" s="115">
        <v>0.15392254220456802</v>
      </c>
      <c r="T15" s="60">
        <v>0.15</v>
      </c>
      <c r="U15" s="61">
        <v>23428</v>
      </c>
      <c r="V15" s="61">
        <v>580</v>
      </c>
      <c r="W15" s="60">
        <v>0.029791459781529295</v>
      </c>
      <c r="X15" s="116">
        <v>118584</v>
      </c>
      <c r="Y15" s="315">
        <v>0.7778</v>
      </c>
      <c r="Z15" s="316">
        <v>0.0111</v>
      </c>
      <c r="AA15" s="316">
        <v>0.0222</v>
      </c>
      <c r="AB15" s="316">
        <v>0</v>
      </c>
      <c r="AC15" s="316">
        <v>0</v>
      </c>
      <c r="AD15" s="316">
        <v>0.07780000000000001</v>
      </c>
      <c r="AE15" s="316">
        <v>0</v>
      </c>
      <c r="AF15" s="316">
        <v>0.11109999999999999</v>
      </c>
      <c r="AG15" s="329">
        <v>209.73</v>
      </c>
      <c r="AH15" s="329">
        <v>5.05</v>
      </c>
      <c r="AI15" s="330">
        <v>220.14</v>
      </c>
      <c r="AJ15" s="315">
        <v>0.8438</v>
      </c>
      <c r="AK15" s="316">
        <v>0</v>
      </c>
      <c r="AL15" s="316">
        <v>0.0313</v>
      </c>
      <c r="AM15" s="316">
        <v>0.125</v>
      </c>
      <c r="AN15" s="316">
        <v>0</v>
      </c>
      <c r="AO15" s="316">
        <v>0</v>
      </c>
      <c r="AP15" s="316">
        <v>0</v>
      </c>
      <c r="AQ15" s="316">
        <v>0</v>
      </c>
      <c r="AR15" s="316"/>
      <c r="AS15" s="316"/>
      <c r="AT15" s="316"/>
      <c r="AU15" s="316"/>
      <c r="AV15" s="345"/>
      <c r="AW15" s="359">
        <v>0</v>
      </c>
      <c r="AX15" s="354">
        <v>0</v>
      </c>
      <c r="AY15" s="354">
        <v>3.04</v>
      </c>
      <c r="AZ15" s="354">
        <v>3.27</v>
      </c>
      <c r="BA15" s="354">
        <v>213.83</v>
      </c>
      <c r="BB15" s="354">
        <v>220.14</v>
      </c>
      <c r="BC15" s="360">
        <v>3.04</v>
      </c>
      <c r="BD15" s="254">
        <v>17541</v>
      </c>
      <c r="BE15" s="254">
        <v>29</v>
      </c>
      <c r="BF15" s="254">
        <v>21690</v>
      </c>
      <c r="BG15" s="254">
        <v>1107</v>
      </c>
      <c r="BH15" s="254">
        <v>4748</v>
      </c>
      <c r="BI15" s="254">
        <v>335</v>
      </c>
      <c r="BJ15" s="254">
        <v>8359</v>
      </c>
      <c r="BK15" s="254">
        <v>510</v>
      </c>
      <c r="BL15" s="254">
        <v>9950</v>
      </c>
      <c r="BM15" s="254">
        <v>4</v>
      </c>
      <c r="BN15" s="295">
        <v>13313</v>
      </c>
      <c r="BO15" s="296">
        <v>22</v>
      </c>
      <c r="BP15" s="296">
        <v>11919</v>
      </c>
      <c r="BQ15" s="296">
        <v>608</v>
      </c>
      <c r="BR15" s="62"/>
      <c r="BS15" s="126"/>
      <c r="BT15" s="62">
        <f t="shared" si="16"/>
        <v>30854</v>
      </c>
      <c r="BU15" s="62">
        <f t="shared" si="17"/>
        <v>51</v>
      </c>
      <c r="BV15" s="253">
        <f t="shared" si="18"/>
        <v>33609</v>
      </c>
      <c r="BW15" s="253">
        <f t="shared" si="19"/>
        <v>1715</v>
      </c>
      <c r="BX15" s="62">
        <f t="shared" si="20"/>
        <v>4748</v>
      </c>
      <c r="BY15" s="62">
        <f t="shared" si="21"/>
        <v>335</v>
      </c>
      <c r="BZ15" s="62">
        <f t="shared" si="22"/>
        <v>8359</v>
      </c>
      <c r="CA15" s="62">
        <f t="shared" si="23"/>
        <v>510</v>
      </c>
      <c r="CB15" s="62">
        <f t="shared" si="27"/>
        <v>9950</v>
      </c>
      <c r="CC15" s="126">
        <f t="shared" si="24"/>
        <v>4</v>
      </c>
      <c r="CD15" s="369">
        <v>59278</v>
      </c>
      <c r="CE15" s="369">
        <v>4021</v>
      </c>
      <c r="CF15" s="152">
        <v>55425</v>
      </c>
      <c r="CG15" s="153">
        <v>3756</v>
      </c>
      <c r="CH15" s="160">
        <v>34832</v>
      </c>
      <c r="CI15" s="160">
        <v>2453</v>
      </c>
      <c r="CJ15" s="153">
        <v>569</v>
      </c>
      <c r="CK15" s="154">
        <v>22</v>
      </c>
      <c r="CL15" s="125">
        <f t="shared" si="25"/>
        <v>62288</v>
      </c>
      <c r="CM15" s="126">
        <f t="shared" si="26"/>
        <v>1985</v>
      </c>
      <c r="CN15" s="62">
        <f t="shared" si="1"/>
        <v>25232</v>
      </c>
      <c r="CO15" s="62">
        <f t="shared" si="2"/>
        <v>630</v>
      </c>
      <c r="CP15" s="155">
        <f t="shared" si="28"/>
        <v>87520</v>
      </c>
      <c r="CQ15" s="153">
        <f t="shared" si="29"/>
        <v>2615</v>
      </c>
      <c r="CR15" s="153">
        <f t="shared" si="30"/>
        <v>90826</v>
      </c>
      <c r="CS15" s="153">
        <f t="shared" si="31"/>
        <v>6231</v>
      </c>
      <c r="CT15" s="245">
        <v>66</v>
      </c>
      <c r="CU15" s="153">
        <f t="shared" si="32"/>
        <v>178346</v>
      </c>
      <c r="CV15" s="154">
        <f t="shared" si="33"/>
        <v>8912</v>
      </c>
      <c r="CW15" s="153">
        <f t="shared" si="3"/>
        <v>58.762264150943395</v>
      </c>
      <c r="CX15" s="153">
        <f t="shared" si="4"/>
        <v>1.8726415094339623</v>
      </c>
      <c r="CY15" s="153">
        <f t="shared" si="5"/>
        <v>23.80377358490566</v>
      </c>
      <c r="CZ15" s="153">
        <f t="shared" si="6"/>
        <v>0.5943396226415094</v>
      </c>
      <c r="DA15" s="155">
        <f t="shared" si="7"/>
        <v>82.56603773584905</v>
      </c>
      <c r="DB15" s="155">
        <f t="shared" si="8"/>
        <v>2.4669811320754715</v>
      </c>
      <c r="DC15" s="155">
        <f t="shared" si="9"/>
        <v>55.922641509433966</v>
      </c>
      <c r="DD15" s="155">
        <f t="shared" si="10"/>
        <v>3.793396226415094</v>
      </c>
      <c r="DE15" s="155">
        <f t="shared" si="11"/>
        <v>85.68490566037735</v>
      </c>
      <c r="DF15" s="63">
        <f t="shared" si="12"/>
        <v>5.878301886792453</v>
      </c>
      <c r="DG15" s="63">
        <f t="shared" si="13"/>
        <v>0.062264150943396226</v>
      </c>
      <c r="DH15" s="155">
        <f t="shared" si="14"/>
        <v>168.2509433962264</v>
      </c>
      <c r="DI15" s="131">
        <f t="shared" si="15"/>
        <v>8.40754716981132</v>
      </c>
      <c r="DJ15" s="133" t="s">
        <v>838</v>
      </c>
      <c r="DK15" s="58"/>
      <c r="DL15" s="58"/>
      <c r="DM15" s="134" t="s">
        <v>838</v>
      </c>
      <c r="DN15" s="255"/>
      <c r="DO15" s="256"/>
    </row>
    <row r="16" spans="1:119" ht="15">
      <c r="A16" s="26">
        <v>3015</v>
      </c>
      <c r="B16" s="23" t="s">
        <v>633</v>
      </c>
      <c r="C16" s="97" t="s">
        <v>809</v>
      </c>
      <c r="D16" s="40" t="s">
        <v>158</v>
      </c>
      <c r="E16" s="90" t="s">
        <v>159</v>
      </c>
      <c r="F16" s="22" t="s">
        <v>850</v>
      </c>
      <c r="G16" s="35" t="s">
        <v>1523</v>
      </c>
      <c r="H16" s="33" t="s">
        <v>1524</v>
      </c>
      <c r="I16" s="16" t="s">
        <v>1047</v>
      </c>
      <c r="J16" s="44" t="s">
        <v>1048</v>
      </c>
      <c r="K16" s="16" t="s">
        <v>1049</v>
      </c>
      <c r="L16" s="104">
        <v>9326</v>
      </c>
      <c r="M16" s="59">
        <v>9938</v>
      </c>
      <c r="N16" s="71">
        <f t="shared" si="0"/>
        <v>0.020527269068222997</v>
      </c>
      <c r="O16" s="259"/>
      <c r="P16" s="259"/>
      <c r="Q16" s="59"/>
      <c r="R16" s="105"/>
      <c r="S16" s="115">
        <v>0.13349774823075272</v>
      </c>
      <c r="T16" s="60">
        <v>0.05</v>
      </c>
      <c r="U16" s="61">
        <v>29493</v>
      </c>
      <c r="V16" s="61">
        <v>681</v>
      </c>
      <c r="W16" s="60">
        <v>0.06969761955822432</v>
      </c>
      <c r="X16" s="116">
        <v>273287</v>
      </c>
      <c r="Y16" s="315">
        <v>0.5836</v>
      </c>
      <c r="Z16" s="316">
        <v>0.044500000000000005</v>
      </c>
      <c r="AA16" s="316">
        <v>0.0337</v>
      </c>
      <c r="AB16" s="316">
        <v>0.0999</v>
      </c>
      <c r="AC16" s="316">
        <v>0</v>
      </c>
      <c r="AD16" s="316">
        <v>0.21660000000000001</v>
      </c>
      <c r="AE16" s="316">
        <v>0</v>
      </c>
      <c r="AF16" s="316">
        <v>0.0217</v>
      </c>
      <c r="AG16" s="329">
        <v>1200.55</v>
      </c>
      <c r="AH16" s="329">
        <v>8.28</v>
      </c>
      <c r="AI16" s="330">
        <v>1616.29</v>
      </c>
      <c r="AJ16" s="315">
        <v>0.5835</v>
      </c>
      <c r="AK16" s="316">
        <v>0.08</v>
      </c>
      <c r="AL16" s="316">
        <v>0.0155</v>
      </c>
      <c r="AM16" s="316">
        <v>0.2697</v>
      </c>
      <c r="AN16" s="316">
        <v>0.0358</v>
      </c>
      <c r="AO16" s="316">
        <v>0.0036</v>
      </c>
      <c r="AP16" s="316">
        <v>0.0024</v>
      </c>
      <c r="AQ16" s="316">
        <v>0.0095</v>
      </c>
      <c r="AR16" s="316"/>
      <c r="AS16" s="316"/>
      <c r="AT16" s="316"/>
      <c r="AU16" s="316"/>
      <c r="AV16" s="345"/>
      <c r="AW16" s="359">
        <v>0</v>
      </c>
      <c r="AX16" s="354">
        <v>1.03</v>
      </c>
      <c r="AY16" s="354">
        <v>17.94</v>
      </c>
      <c r="AZ16" s="354">
        <v>0.06</v>
      </c>
      <c r="BA16" s="354">
        <v>1597.26</v>
      </c>
      <c r="BB16" s="354">
        <v>1616.29</v>
      </c>
      <c r="BC16" s="360">
        <v>18.97</v>
      </c>
      <c r="BD16" s="254">
        <v>159124</v>
      </c>
      <c r="BE16" s="254">
        <v>133</v>
      </c>
      <c r="BF16" s="254">
        <v>260062</v>
      </c>
      <c r="BG16" s="254">
        <v>13263</v>
      </c>
      <c r="BH16" s="254">
        <v>10287</v>
      </c>
      <c r="BI16" s="254">
        <v>725</v>
      </c>
      <c r="BJ16" s="254">
        <v>18140</v>
      </c>
      <c r="BK16" s="254">
        <v>1107</v>
      </c>
      <c r="BL16" s="62"/>
      <c r="BM16" s="62"/>
      <c r="BN16" s="295">
        <v>178525</v>
      </c>
      <c r="BO16" s="296">
        <v>149</v>
      </c>
      <c r="BP16" s="296">
        <v>225093</v>
      </c>
      <c r="BQ16" s="296">
        <v>11480</v>
      </c>
      <c r="BR16" s="62"/>
      <c r="BS16" s="126"/>
      <c r="BT16" s="62">
        <f t="shared" si="16"/>
        <v>337649</v>
      </c>
      <c r="BU16" s="62">
        <f t="shared" si="17"/>
        <v>282</v>
      </c>
      <c r="BV16" s="253">
        <f t="shared" si="18"/>
        <v>485155</v>
      </c>
      <c r="BW16" s="253">
        <f t="shared" si="19"/>
        <v>24743</v>
      </c>
      <c r="BX16" s="62">
        <f t="shared" si="20"/>
        <v>10287</v>
      </c>
      <c r="BY16" s="62">
        <f t="shared" si="21"/>
        <v>725</v>
      </c>
      <c r="BZ16" s="62">
        <f t="shared" si="22"/>
        <v>18140</v>
      </c>
      <c r="CA16" s="62">
        <f t="shared" si="23"/>
        <v>1107</v>
      </c>
      <c r="CB16" s="62">
        <f t="shared" si="27"/>
        <v>0</v>
      </c>
      <c r="CC16" s="126">
        <f t="shared" si="24"/>
        <v>0</v>
      </c>
      <c r="CD16" s="369">
        <v>465389</v>
      </c>
      <c r="CE16" s="369">
        <v>31842</v>
      </c>
      <c r="CF16" s="152">
        <v>450318</v>
      </c>
      <c r="CG16" s="153">
        <v>30837</v>
      </c>
      <c r="CH16" s="160">
        <v>112532</v>
      </c>
      <c r="CI16" s="160">
        <v>7926</v>
      </c>
      <c r="CJ16" s="153">
        <v>4149</v>
      </c>
      <c r="CK16" s="154">
        <v>165</v>
      </c>
      <c r="CL16" s="62">
        <f t="shared" si="25"/>
        <v>447613</v>
      </c>
      <c r="CM16" s="126">
        <f t="shared" si="26"/>
        <v>15228</v>
      </c>
      <c r="CN16" s="62">
        <f t="shared" si="1"/>
        <v>403618</v>
      </c>
      <c r="CO16" s="62">
        <f t="shared" si="2"/>
        <v>11629</v>
      </c>
      <c r="CP16" s="155">
        <f t="shared" si="28"/>
        <v>851231</v>
      </c>
      <c r="CQ16" s="153">
        <f t="shared" si="29"/>
        <v>26857</v>
      </c>
      <c r="CR16" s="153">
        <f t="shared" si="30"/>
        <v>566999</v>
      </c>
      <c r="CS16" s="153">
        <f t="shared" si="31"/>
        <v>38928</v>
      </c>
      <c r="CT16" s="245">
        <v>604</v>
      </c>
      <c r="CU16" s="153">
        <f t="shared" si="32"/>
        <v>1418230</v>
      </c>
      <c r="CV16" s="154">
        <f t="shared" si="33"/>
        <v>66389</v>
      </c>
      <c r="CW16" s="153">
        <f t="shared" si="3"/>
        <v>45.04055141879654</v>
      </c>
      <c r="CX16" s="153">
        <f t="shared" si="4"/>
        <v>1.5323002616220567</v>
      </c>
      <c r="CY16" s="153">
        <f t="shared" si="5"/>
        <v>40.6136043469511</v>
      </c>
      <c r="CZ16" s="153">
        <f t="shared" si="6"/>
        <v>1.1701549607566915</v>
      </c>
      <c r="DA16" s="155">
        <f t="shared" si="7"/>
        <v>85.65415576574763</v>
      </c>
      <c r="DB16" s="155">
        <f t="shared" si="8"/>
        <v>2.7024552223787484</v>
      </c>
      <c r="DC16" s="155">
        <f t="shared" si="9"/>
        <v>46.82924129603542</v>
      </c>
      <c r="DD16" s="155">
        <f t="shared" si="10"/>
        <v>3.204065204266452</v>
      </c>
      <c r="DE16" s="155">
        <f t="shared" si="11"/>
        <v>57.05363252163413</v>
      </c>
      <c r="DF16" s="63">
        <f t="shared" si="12"/>
        <v>3.917085932783256</v>
      </c>
      <c r="DG16" s="63">
        <f t="shared" si="13"/>
        <v>0.06077681626081707</v>
      </c>
      <c r="DH16" s="155">
        <f t="shared" si="14"/>
        <v>142.70778828738176</v>
      </c>
      <c r="DI16" s="131">
        <f t="shared" si="15"/>
        <v>6.680317971422821</v>
      </c>
      <c r="DJ16" s="133" t="s">
        <v>837</v>
      </c>
      <c r="DK16" s="58">
        <v>0</v>
      </c>
      <c r="DL16" s="58">
        <v>0</v>
      </c>
      <c r="DM16" s="134" t="s">
        <v>837</v>
      </c>
      <c r="DN16" s="255"/>
      <c r="DO16" s="256"/>
    </row>
    <row r="17" spans="1:119" ht="15">
      <c r="A17" s="26">
        <v>3019</v>
      </c>
      <c r="B17" s="23" t="s">
        <v>634</v>
      </c>
      <c r="C17" s="97" t="s">
        <v>810</v>
      </c>
      <c r="D17" s="40" t="s">
        <v>152</v>
      </c>
      <c r="E17" s="90" t="s">
        <v>153</v>
      </c>
      <c r="F17" s="22" t="s">
        <v>854</v>
      </c>
      <c r="G17" s="35" t="s">
        <v>1518</v>
      </c>
      <c r="H17" s="33" t="s">
        <v>1519</v>
      </c>
      <c r="I17" s="35"/>
      <c r="J17" s="45"/>
      <c r="K17" s="33"/>
      <c r="L17" s="104">
        <v>314</v>
      </c>
      <c r="M17" s="59">
        <v>391</v>
      </c>
      <c r="N17" s="71">
        <f t="shared" si="0"/>
        <v>0.06564364876385335</v>
      </c>
      <c r="O17" s="59"/>
      <c r="P17" s="59"/>
      <c r="Q17" s="59"/>
      <c r="R17" s="105"/>
      <c r="S17" s="115">
        <v>0.1910828025477707</v>
      </c>
      <c r="T17" s="60">
        <v>0.22899999999999998</v>
      </c>
      <c r="U17" s="61">
        <v>30734</v>
      </c>
      <c r="V17" s="61">
        <v>534</v>
      </c>
      <c r="W17" s="60">
        <v>0.04777070063694268</v>
      </c>
      <c r="X17" s="116">
        <v>122679</v>
      </c>
      <c r="Y17" s="315">
        <v>0.8332999999999999</v>
      </c>
      <c r="Z17" s="316">
        <v>0</v>
      </c>
      <c r="AA17" s="316">
        <v>0</v>
      </c>
      <c r="AB17" s="316">
        <v>0</v>
      </c>
      <c r="AC17" s="316">
        <v>0</v>
      </c>
      <c r="AD17" s="316">
        <v>0</v>
      </c>
      <c r="AE17" s="316">
        <v>0.0333</v>
      </c>
      <c r="AF17" s="316">
        <v>0.1333</v>
      </c>
      <c r="AG17" s="329">
        <v>76.67</v>
      </c>
      <c r="AH17" s="329">
        <v>5.1</v>
      </c>
      <c r="AI17" s="330">
        <v>92.55</v>
      </c>
      <c r="AJ17" s="315">
        <v>0.21739999999999998</v>
      </c>
      <c r="AK17" s="316">
        <v>0</v>
      </c>
      <c r="AL17" s="316">
        <v>0.087</v>
      </c>
      <c r="AM17" s="316">
        <v>0.6957</v>
      </c>
      <c r="AN17" s="316">
        <v>0</v>
      </c>
      <c r="AO17" s="316">
        <v>0</v>
      </c>
      <c r="AP17" s="316">
        <v>0</v>
      </c>
      <c r="AQ17" s="316">
        <v>0</v>
      </c>
      <c r="AR17" s="316"/>
      <c r="AS17" s="316"/>
      <c r="AT17" s="316"/>
      <c r="AU17" s="316"/>
      <c r="AV17" s="345"/>
      <c r="AW17" s="359">
        <v>0</v>
      </c>
      <c r="AX17" s="354">
        <v>0</v>
      </c>
      <c r="AY17" s="354">
        <v>2.38</v>
      </c>
      <c r="AZ17" s="354">
        <v>0</v>
      </c>
      <c r="BA17" s="354">
        <v>90.17</v>
      </c>
      <c r="BB17" s="354">
        <v>92.55</v>
      </c>
      <c r="BC17" s="360">
        <v>2.38</v>
      </c>
      <c r="BD17" s="254">
        <v>6199</v>
      </c>
      <c r="BE17" s="254">
        <v>10</v>
      </c>
      <c r="BF17" s="62"/>
      <c r="BG17" s="62"/>
      <c r="BH17" s="254">
        <v>3394</v>
      </c>
      <c r="BI17" s="254">
        <v>239</v>
      </c>
      <c r="BJ17" s="254">
        <v>5974</v>
      </c>
      <c r="BK17" s="254">
        <v>364</v>
      </c>
      <c r="BL17" s="254">
        <v>7115</v>
      </c>
      <c r="BM17" s="254">
        <v>3</v>
      </c>
      <c r="BN17" s="295">
        <v>3594</v>
      </c>
      <c r="BO17" s="296">
        <v>6</v>
      </c>
      <c r="BP17" s="62"/>
      <c r="BQ17" s="62"/>
      <c r="BR17" s="62"/>
      <c r="BS17" s="126"/>
      <c r="BT17" s="62">
        <f t="shared" si="16"/>
        <v>9793</v>
      </c>
      <c r="BU17" s="62">
        <f t="shared" si="17"/>
        <v>16</v>
      </c>
      <c r="BV17" s="253">
        <f t="shared" si="18"/>
        <v>0</v>
      </c>
      <c r="BW17" s="253">
        <f t="shared" si="19"/>
        <v>0</v>
      </c>
      <c r="BX17" s="62">
        <f t="shared" si="20"/>
        <v>3394</v>
      </c>
      <c r="BY17" s="62">
        <f t="shared" si="21"/>
        <v>239</v>
      </c>
      <c r="BZ17" s="62">
        <f t="shared" si="22"/>
        <v>5974</v>
      </c>
      <c r="CA17" s="62">
        <f t="shared" si="23"/>
        <v>364</v>
      </c>
      <c r="CB17" s="62">
        <f t="shared" si="27"/>
        <v>7115</v>
      </c>
      <c r="CC17" s="126">
        <f t="shared" si="24"/>
        <v>3</v>
      </c>
      <c r="CD17" s="369">
        <v>21549</v>
      </c>
      <c r="CE17" s="369">
        <v>1474</v>
      </c>
      <c r="CF17" s="152">
        <v>19645</v>
      </c>
      <c r="CG17" s="153">
        <v>1339</v>
      </c>
      <c r="CH17" s="160">
        <v>5815</v>
      </c>
      <c r="CI17" s="160">
        <v>410</v>
      </c>
      <c r="CJ17" s="153">
        <v>209</v>
      </c>
      <c r="CK17" s="154">
        <v>8</v>
      </c>
      <c r="CL17" s="62">
        <f t="shared" si="25"/>
        <v>22682</v>
      </c>
      <c r="CM17" s="126">
        <f t="shared" si="26"/>
        <v>616</v>
      </c>
      <c r="CN17" s="62">
        <f t="shared" si="1"/>
        <v>3594</v>
      </c>
      <c r="CO17" s="62">
        <f t="shared" si="2"/>
        <v>6</v>
      </c>
      <c r="CP17" s="155">
        <f t="shared" si="28"/>
        <v>26276</v>
      </c>
      <c r="CQ17" s="153">
        <f t="shared" si="29"/>
        <v>622</v>
      </c>
      <c r="CR17" s="153">
        <f t="shared" si="30"/>
        <v>25669</v>
      </c>
      <c r="CS17" s="153">
        <f t="shared" si="31"/>
        <v>1757</v>
      </c>
      <c r="CT17" s="245">
        <v>154</v>
      </c>
      <c r="CU17" s="153">
        <f t="shared" si="32"/>
        <v>51945</v>
      </c>
      <c r="CV17" s="154">
        <f t="shared" si="33"/>
        <v>2533</v>
      </c>
      <c r="CW17" s="153">
        <f t="shared" si="3"/>
        <v>58.010230179028135</v>
      </c>
      <c r="CX17" s="153">
        <f t="shared" si="4"/>
        <v>1.5754475703324808</v>
      </c>
      <c r="CY17" s="153">
        <f t="shared" si="5"/>
        <v>9.191815856777493</v>
      </c>
      <c r="CZ17" s="153">
        <f t="shared" si="6"/>
        <v>0.015345268542199489</v>
      </c>
      <c r="DA17" s="155">
        <f t="shared" si="7"/>
        <v>67.20204603580562</v>
      </c>
      <c r="DB17" s="155">
        <f t="shared" si="8"/>
        <v>1.5907928388746804</v>
      </c>
      <c r="DC17" s="155">
        <f t="shared" si="9"/>
        <v>55.112531969309465</v>
      </c>
      <c r="DD17" s="155">
        <f t="shared" si="10"/>
        <v>3.7698209718670075</v>
      </c>
      <c r="DE17" s="155">
        <f t="shared" si="11"/>
        <v>65.64961636828644</v>
      </c>
      <c r="DF17" s="63">
        <f t="shared" si="12"/>
        <v>4.493606138107417</v>
      </c>
      <c r="DG17" s="63">
        <f t="shared" si="13"/>
        <v>0.3938618925831202</v>
      </c>
      <c r="DH17" s="155">
        <f t="shared" si="14"/>
        <v>132.85166240409205</v>
      </c>
      <c r="DI17" s="131">
        <f t="shared" si="15"/>
        <v>6.478260869565218</v>
      </c>
      <c r="DJ17" s="133" t="s">
        <v>838</v>
      </c>
      <c r="DK17" s="58"/>
      <c r="DL17" s="58"/>
      <c r="DM17" s="134" t="s">
        <v>838</v>
      </c>
      <c r="DN17" s="255"/>
      <c r="DO17" s="256"/>
    </row>
    <row r="18" spans="1:119" ht="15">
      <c r="A18" s="26">
        <v>3023</v>
      </c>
      <c r="B18" s="23" t="s">
        <v>635</v>
      </c>
      <c r="C18" s="97" t="s">
        <v>811</v>
      </c>
      <c r="D18" s="40" t="s">
        <v>154</v>
      </c>
      <c r="E18" s="90" t="s">
        <v>155</v>
      </c>
      <c r="F18" s="22" t="s">
        <v>855</v>
      </c>
      <c r="G18" s="35" t="s">
        <v>1520</v>
      </c>
      <c r="H18" s="33" t="s">
        <v>1521</v>
      </c>
      <c r="I18" s="35"/>
      <c r="J18" s="45"/>
      <c r="K18" s="33"/>
      <c r="L18" s="104">
        <v>1073</v>
      </c>
      <c r="M18" s="59">
        <v>1184</v>
      </c>
      <c r="N18" s="71">
        <f t="shared" si="0"/>
        <v>0.03125</v>
      </c>
      <c r="O18" s="59"/>
      <c r="P18" s="59"/>
      <c r="Q18" s="59"/>
      <c r="R18" s="105"/>
      <c r="S18" s="115">
        <v>0.19105312208760486</v>
      </c>
      <c r="T18" s="60">
        <v>0.084</v>
      </c>
      <c r="U18" s="61">
        <v>25962</v>
      </c>
      <c r="V18" s="61">
        <v>548</v>
      </c>
      <c r="W18" s="60">
        <v>0.046598322460391424</v>
      </c>
      <c r="X18" s="116">
        <v>196126</v>
      </c>
      <c r="Y18" s="315">
        <v>0.8878</v>
      </c>
      <c r="Z18" s="316">
        <v>0.0102</v>
      </c>
      <c r="AA18" s="316">
        <v>0.0204</v>
      </c>
      <c r="AB18" s="316">
        <v>0.030600000000000002</v>
      </c>
      <c r="AC18" s="316">
        <v>0</v>
      </c>
      <c r="AD18" s="316">
        <v>0.0102</v>
      </c>
      <c r="AE18" s="316">
        <v>0.030600000000000002</v>
      </c>
      <c r="AF18" s="316">
        <v>0.0102</v>
      </c>
      <c r="AG18" s="329">
        <v>246.31</v>
      </c>
      <c r="AH18" s="329">
        <v>4.81</v>
      </c>
      <c r="AI18" s="330">
        <v>313.17</v>
      </c>
      <c r="AJ18" s="315">
        <v>0.6667000000000001</v>
      </c>
      <c r="AK18" s="316">
        <v>0.0417</v>
      </c>
      <c r="AL18" s="316">
        <v>0</v>
      </c>
      <c r="AM18" s="316">
        <v>0.2361</v>
      </c>
      <c r="AN18" s="316">
        <v>0.0278</v>
      </c>
      <c r="AO18" s="316">
        <v>0</v>
      </c>
      <c r="AP18" s="316">
        <v>0</v>
      </c>
      <c r="AQ18" s="316">
        <v>0.0278</v>
      </c>
      <c r="AR18" s="316"/>
      <c r="AS18" s="316"/>
      <c r="AT18" s="316"/>
      <c r="AU18" s="316"/>
      <c r="AV18" s="345"/>
      <c r="AW18" s="359">
        <v>0</v>
      </c>
      <c r="AX18" s="354">
        <v>0</v>
      </c>
      <c r="AY18" s="354">
        <v>0</v>
      </c>
      <c r="AZ18" s="354">
        <v>0</v>
      </c>
      <c r="BA18" s="354"/>
      <c r="BB18" s="354">
        <v>313.17</v>
      </c>
      <c r="BC18" s="363"/>
      <c r="BD18" s="254">
        <v>18325</v>
      </c>
      <c r="BE18" s="254">
        <v>31</v>
      </c>
      <c r="BF18" s="62"/>
      <c r="BG18" s="62"/>
      <c r="BH18" s="254">
        <v>12507</v>
      </c>
      <c r="BI18" s="254">
        <v>882</v>
      </c>
      <c r="BJ18" s="254">
        <v>22001</v>
      </c>
      <c r="BK18" s="254">
        <v>1342</v>
      </c>
      <c r="BL18" s="254">
        <v>26235</v>
      </c>
      <c r="BM18" s="254">
        <v>10</v>
      </c>
      <c r="BN18" s="295">
        <v>26235</v>
      </c>
      <c r="BO18" s="296">
        <v>10</v>
      </c>
      <c r="BP18" s="62"/>
      <c r="BQ18" s="62"/>
      <c r="BR18" s="62"/>
      <c r="BS18" s="126"/>
      <c r="BT18" s="62">
        <f t="shared" si="16"/>
        <v>44560</v>
      </c>
      <c r="BU18" s="62">
        <f t="shared" si="17"/>
        <v>41</v>
      </c>
      <c r="BV18" s="253">
        <f t="shared" si="18"/>
        <v>0</v>
      </c>
      <c r="BW18" s="253">
        <f t="shared" si="19"/>
        <v>0</v>
      </c>
      <c r="BX18" s="62">
        <f t="shared" si="20"/>
        <v>12507</v>
      </c>
      <c r="BY18" s="62">
        <f t="shared" si="21"/>
        <v>882</v>
      </c>
      <c r="BZ18" s="62">
        <f t="shared" si="22"/>
        <v>22001</v>
      </c>
      <c r="CA18" s="62">
        <f t="shared" si="23"/>
        <v>1342</v>
      </c>
      <c r="CB18" s="62">
        <f t="shared" si="27"/>
        <v>26235</v>
      </c>
      <c r="CC18" s="126">
        <f t="shared" si="24"/>
        <v>10</v>
      </c>
      <c r="CD18" s="369">
        <v>107162</v>
      </c>
      <c r="CE18" s="369">
        <v>7350</v>
      </c>
      <c r="CF18" s="152">
        <v>100704</v>
      </c>
      <c r="CG18" s="153">
        <v>6899</v>
      </c>
      <c r="CH18" s="160">
        <v>34852</v>
      </c>
      <c r="CI18" s="160">
        <v>2457</v>
      </c>
      <c r="CJ18" s="153">
        <v>596</v>
      </c>
      <c r="CK18" s="154">
        <v>24</v>
      </c>
      <c r="CL18" s="62">
        <f t="shared" si="25"/>
        <v>79068</v>
      </c>
      <c r="CM18" s="126">
        <f t="shared" si="26"/>
        <v>2265</v>
      </c>
      <c r="CN18" s="62">
        <f t="shared" si="1"/>
        <v>26235</v>
      </c>
      <c r="CO18" s="62">
        <f t="shared" si="2"/>
        <v>10</v>
      </c>
      <c r="CP18" s="155">
        <f t="shared" si="28"/>
        <v>105303</v>
      </c>
      <c r="CQ18" s="153">
        <f t="shared" si="29"/>
        <v>2275</v>
      </c>
      <c r="CR18" s="153">
        <f t="shared" si="30"/>
        <v>136152</v>
      </c>
      <c r="CS18" s="153">
        <f t="shared" si="31"/>
        <v>9380</v>
      </c>
      <c r="CT18" s="245">
        <v>398</v>
      </c>
      <c r="CU18" s="153">
        <f t="shared" si="32"/>
        <v>241455</v>
      </c>
      <c r="CV18" s="154">
        <f t="shared" si="33"/>
        <v>12053</v>
      </c>
      <c r="CW18" s="153">
        <f t="shared" si="3"/>
        <v>66.7804054054054</v>
      </c>
      <c r="CX18" s="153">
        <f t="shared" si="4"/>
        <v>1.9130067567567568</v>
      </c>
      <c r="CY18" s="153">
        <f t="shared" si="5"/>
        <v>22.15793918918919</v>
      </c>
      <c r="CZ18" s="153">
        <f t="shared" si="6"/>
        <v>0.008445945945945946</v>
      </c>
      <c r="DA18" s="155">
        <f t="shared" si="7"/>
        <v>88.9383445945946</v>
      </c>
      <c r="DB18" s="155">
        <f t="shared" si="8"/>
        <v>1.9214527027027026</v>
      </c>
      <c r="DC18" s="155">
        <f t="shared" si="9"/>
        <v>90.50844594594595</v>
      </c>
      <c r="DD18" s="155">
        <f t="shared" si="10"/>
        <v>6.20777027027027</v>
      </c>
      <c r="DE18" s="155">
        <f t="shared" si="11"/>
        <v>114.99324324324324</v>
      </c>
      <c r="DF18" s="63">
        <f t="shared" si="12"/>
        <v>7.922297297297297</v>
      </c>
      <c r="DG18" s="63">
        <f t="shared" si="13"/>
        <v>0.33614864864864863</v>
      </c>
      <c r="DH18" s="155">
        <f t="shared" si="14"/>
        <v>203.93158783783784</v>
      </c>
      <c r="DI18" s="131">
        <f t="shared" si="15"/>
        <v>10.17989864864865</v>
      </c>
      <c r="DJ18" s="133" t="s">
        <v>838</v>
      </c>
      <c r="DK18" s="58"/>
      <c r="DL18" s="58"/>
      <c r="DM18" s="134" t="s">
        <v>838</v>
      </c>
      <c r="DN18" s="255"/>
      <c r="DO18" s="256"/>
    </row>
    <row r="19" spans="1:119" ht="15">
      <c r="A19" s="26">
        <v>3027</v>
      </c>
      <c r="B19" s="23" t="s">
        <v>636</v>
      </c>
      <c r="C19" s="97" t="s">
        <v>810</v>
      </c>
      <c r="D19" s="40" t="s">
        <v>156</v>
      </c>
      <c r="E19" s="90" t="s">
        <v>157</v>
      </c>
      <c r="F19" s="22" t="s">
        <v>856</v>
      </c>
      <c r="G19" s="35" t="s">
        <v>1050</v>
      </c>
      <c r="H19" s="33" t="s">
        <v>1522</v>
      </c>
      <c r="I19" s="16" t="s">
        <v>1050</v>
      </c>
      <c r="J19" s="44" t="s">
        <v>1051</v>
      </c>
      <c r="K19" s="16" t="s">
        <v>1052</v>
      </c>
      <c r="L19" s="104">
        <v>185</v>
      </c>
      <c r="M19" s="59">
        <v>202</v>
      </c>
      <c r="N19" s="71">
        <f t="shared" si="0"/>
        <v>0.028052805280528042</v>
      </c>
      <c r="O19" s="59"/>
      <c r="P19" s="59"/>
      <c r="Q19" s="59"/>
      <c r="R19" s="105"/>
      <c r="S19" s="115">
        <v>0.40540540540540543</v>
      </c>
      <c r="T19" s="60">
        <v>0</v>
      </c>
      <c r="U19" s="61"/>
      <c r="V19" s="61">
        <v>379</v>
      </c>
      <c r="W19" s="60">
        <v>0</v>
      </c>
      <c r="X19" s="116">
        <v>239531</v>
      </c>
      <c r="Y19" s="315">
        <v>0.9091</v>
      </c>
      <c r="Z19" s="316">
        <v>0</v>
      </c>
      <c r="AA19" s="316">
        <v>0</v>
      </c>
      <c r="AB19" s="316">
        <v>0.0455</v>
      </c>
      <c r="AC19" s="316">
        <v>0</v>
      </c>
      <c r="AD19" s="316">
        <v>0.0455</v>
      </c>
      <c r="AE19" s="316">
        <v>0</v>
      </c>
      <c r="AF19" s="316">
        <v>0</v>
      </c>
      <c r="AG19" s="329">
        <v>37.83</v>
      </c>
      <c r="AH19" s="329">
        <v>5.34</v>
      </c>
      <c r="AI19" s="330">
        <v>63.09</v>
      </c>
      <c r="AJ19" s="315">
        <v>0.7692</v>
      </c>
      <c r="AK19" s="316">
        <v>0</v>
      </c>
      <c r="AL19" s="316">
        <v>0</v>
      </c>
      <c r="AM19" s="316">
        <v>0.23079999999999998</v>
      </c>
      <c r="AN19" s="316">
        <v>0</v>
      </c>
      <c r="AO19" s="316">
        <v>0</v>
      </c>
      <c r="AP19" s="316">
        <v>0</v>
      </c>
      <c r="AQ19" s="316">
        <v>0</v>
      </c>
      <c r="AR19" s="316"/>
      <c r="AS19" s="316"/>
      <c r="AT19" s="316"/>
      <c r="AU19" s="316"/>
      <c r="AV19" s="345"/>
      <c r="AW19" s="359">
        <v>0</v>
      </c>
      <c r="AX19" s="354">
        <v>0</v>
      </c>
      <c r="AY19" s="354">
        <v>2.23</v>
      </c>
      <c r="AZ19" s="354">
        <v>0</v>
      </c>
      <c r="BA19" s="354">
        <v>60.86</v>
      </c>
      <c r="BB19" s="354">
        <v>63.09</v>
      </c>
      <c r="BC19" s="360">
        <v>2.23</v>
      </c>
      <c r="BD19" s="254">
        <v>6727</v>
      </c>
      <c r="BE19" s="254">
        <v>46</v>
      </c>
      <c r="BF19" s="62"/>
      <c r="BG19" s="62"/>
      <c r="BH19" s="254">
        <v>2930</v>
      </c>
      <c r="BI19" s="254">
        <v>207</v>
      </c>
      <c r="BJ19" s="254">
        <v>5153</v>
      </c>
      <c r="BK19" s="254">
        <v>314</v>
      </c>
      <c r="BL19" s="254">
        <v>6150</v>
      </c>
      <c r="BM19" s="254">
        <v>2</v>
      </c>
      <c r="BN19" s="125"/>
      <c r="BO19" s="62"/>
      <c r="BP19" s="62"/>
      <c r="BQ19" s="62"/>
      <c r="BR19" s="62"/>
      <c r="BS19" s="126"/>
      <c r="BT19" s="62">
        <f t="shared" si="16"/>
        <v>6727</v>
      </c>
      <c r="BU19" s="62">
        <f t="shared" si="17"/>
        <v>46</v>
      </c>
      <c r="BV19" s="253">
        <f t="shared" si="18"/>
        <v>0</v>
      </c>
      <c r="BW19" s="253">
        <f t="shared" si="19"/>
        <v>0</v>
      </c>
      <c r="BX19" s="62">
        <f t="shared" si="20"/>
        <v>2930</v>
      </c>
      <c r="BY19" s="62">
        <f t="shared" si="21"/>
        <v>207</v>
      </c>
      <c r="BZ19" s="62">
        <f t="shared" si="22"/>
        <v>5153</v>
      </c>
      <c r="CA19" s="62">
        <f t="shared" si="23"/>
        <v>314</v>
      </c>
      <c r="CB19" s="62">
        <f t="shared" si="27"/>
        <v>6150</v>
      </c>
      <c r="CC19" s="126">
        <f t="shared" si="24"/>
        <v>2</v>
      </c>
      <c r="CD19" s="369">
        <v>2959</v>
      </c>
      <c r="CE19" s="369">
        <v>209</v>
      </c>
      <c r="CF19" s="152">
        <v>2756</v>
      </c>
      <c r="CG19" s="153">
        <v>195</v>
      </c>
      <c r="CH19" s="160">
        <v>44</v>
      </c>
      <c r="CI19" s="160">
        <v>44</v>
      </c>
      <c r="CJ19" s="153"/>
      <c r="CK19" s="154"/>
      <c r="CL19" s="62">
        <f t="shared" si="25"/>
        <v>20960</v>
      </c>
      <c r="CM19" s="126">
        <f t="shared" si="26"/>
        <v>569</v>
      </c>
      <c r="CN19" s="62">
        <f t="shared" si="1"/>
        <v>0</v>
      </c>
      <c r="CO19" s="62">
        <f t="shared" si="2"/>
        <v>0</v>
      </c>
      <c r="CP19" s="155">
        <f t="shared" si="28"/>
        <v>20960</v>
      </c>
      <c r="CQ19" s="153">
        <f t="shared" si="29"/>
        <v>569</v>
      </c>
      <c r="CR19" s="153">
        <f t="shared" si="30"/>
        <v>2800</v>
      </c>
      <c r="CS19" s="153">
        <f t="shared" si="31"/>
        <v>239</v>
      </c>
      <c r="CT19" s="245">
        <v>86</v>
      </c>
      <c r="CU19" s="153">
        <f t="shared" si="32"/>
        <v>23760</v>
      </c>
      <c r="CV19" s="154">
        <f t="shared" si="33"/>
        <v>894</v>
      </c>
      <c r="CW19" s="153">
        <f t="shared" si="3"/>
        <v>103.76237623762377</v>
      </c>
      <c r="CX19" s="153">
        <f t="shared" si="4"/>
        <v>2.8168316831683167</v>
      </c>
      <c r="CY19" s="153">
        <f t="shared" si="5"/>
        <v>0</v>
      </c>
      <c r="CZ19" s="153">
        <f t="shared" si="6"/>
        <v>0</v>
      </c>
      <c r="DA19" s="155">
        <f t="shared" si="7"/>
        <v>103.76237623762377</v>
      </c>
      <c r="DB19" s="155">
        <f t="shared" si="8"/>
        <v>2.8168316831683167</v>
      </c>
      <c r="DC19" s="155">
        <f t="shared" si="9"/>
        <v>14.648514851485148</v>
      </c>
      <c r="DD19" s="155">
        <f t="shared" si="10"/>
        <v>1.0346534653465347</v>
      </c>
      <c r="DE19" s="155">
        <f t="shared" si="11"/>
        <v>13.861386138613861</v>
      </c>
      <c r="DF19" s="63">
        <f t="shared" si="12"/>
        <v>1.183168316831683</v>
      </c>
      <c r="DG19" s="63">
        <f t="shared" si="13"/>
        <v>0.42574257425742573</v>
      </c>
      <c r="DH19" s="155">
        <f t="shared" si="14"/>
        <v>117.62376237623764</v>
      </c>
      <c r="DI19" s="131">
        <f t="shared" si="15"/>
        <v>4.425742574257426</v>
      </c>
      <c r="DJ19" s="133" t="s">
        <v>838</v>
      </c>
      <c r="DK19" s="58"/>
      <c r="DL19" s="58"/>
      <c r="DM19" s="134" t="s">
        <v>838</v>
      </c>
      <c r="DN19" s="255"/>
      <c r="DO19" s="256"/>
    </row>
    <row r="20" spans="1:119" ht="15">
      <c r="A20" s="26">
        <v>3032</v>
      </c>
      <c r="B20" s="23" t="s">
        <v>637</v>
      </c>
      <c r="C20" s="97" t="s">
        <v>810</v>
      </c>
      <c r="D20" s="40" t="s">
        <v>360</v>
      </c>
      <c r="E20" s="90" t="s">
        <v>361</v>
      </c>
      <c r="F20" s="22" t="s">
        <v>994</v>
      </c>
      <c r="G20" s="35" t="s">
        <v>1053</v>
      </c>
      <c r="H20" s="33" t="s">
        <v>1765</v>
      </c>
      <c r="I20" s="16" t="s">
        <v>1053</v>
      </c>
      <c r="J20" s="44" t="s">
        <v>1054</v>
      </c>
      <c r="K20" s="16" t="s">
        <v>1055</v>
      </c>
      <c r="L20" s="104">
        <v>512</v>
      </c>
      <c r="M20" s="59">
        <v>516</v>
      </c>
      <c r="N20" s="71">
        <f t="shared" si="0"/>
        <v>0.002583979328165379</v>
      </c>
      <c r="O20" s="59"/>
      <c r="P20" s="59"/>
      <c r="Q20" s="59"/>
      <c r="R20" s="105"/>
      <c r="S20" s="115">
        <v>0.185546875</v>
      </c>
      <c r="T20" s="60">
        <v>0.105</v>
      </c>
      <c r="U20" s="61">
        <v>23726</v>
      </c>
      <c r="V20" s="61">
        <v>576</v>
      </c>
      <c r="W20" s="60">
        <v>0.087890625</v>
      </c>
      <c r="X20" s="116">
        <v>208210</v>
      </c>
      <c r="Y20" s="315">
        <v>0.9792000000000001</v>
      </c>
      <c r="Z20" s="316">
        <v>0</v>
      </c>
      <c r="AA20" s="316">
        <v>0</v>
      </c>
      <c r="AB20" s="316">
        <v>0</v>
      </c>
      <c r="AC20" s="316">
        <v>0</v>
      </c>
      <c r="AD20" s="316">
        <v>0.0208</v>
      </c>
      <c r="AE20" s="316">
        <v>0</v>
      </c>
      <c r="AF20" s="316">
        <v>0</v>
      </c>
      <c r="AG20" s="329">
        <v>75.94</v>
      </c>
      <c r="AH20" s="329">
        <v>6.79</v>
      </c>
      <c r="AI20" s="330">
        <v>154.53</v>
      </c>
      <c r="AJ20" s="315">
        <v>0.5938</v>
      </c>
      <c r="AK20" s="316">
        <v>0.0625</v>
      </c>
      <c r="AL20" s="316">
        <v>0</v>
      </c>
      <c r="AM20" s="316">
        <v>0.2813</v>
      </c>
      <c r="AN20" s="316">
        <v>0.0625</v>
      </c>
      <c r="AO20" s="316">
        <v>0</v>
      </c>
      <c r="AP20" s="316">
        <v>0</v>
      </c>
      <c r="AQ20" s="316">
        <v>0</v>
      </c>
      <c r="AR20" s="316"/>
      <c r="AS20" s="316"/>
      <c r="AT20" s="316"/>
      <c r="AU20" s="316"/>
      <c r="AV20" s="345"/>
      <c r="AW20" s="359">
        <v>0</v>
      </c>
      <c r="AX20" s="354">
        <v>0</v>
      </c>
      <c r="AY20" s="354">
        <v>3.04</v>
      </c>
      <c r="AZ20" s="354">
        <v>0</v>
      </c>
      <c r="BA20" s="354">
        <v>151.49</v>
      </c>
      <c r="BB20" s="354">
        <v>154.53</v>
      </c>
      <c r="BC20" s="360">
        <v>3.04</v>
      </c>
      <c r="BD20" s="254">
        <v>15406</v>
      </c>
      <c r="BE20" s="254">
        <v>106</v>
      </c>
      <c r="BF20" s="62"/>
      <c r="BG20" s="62"/>
      <c r="BH20" s="254">
        <v>6213</v>
      </c>
      <c r="BI20" s="254">
        <v>438</v>
      </c>
      <c r="BJ20" s="254">
        <v>10928</v>
      </c>
      <c r="BK20" s="254">
        <v>667</v>
      </c>
      <c r="BL20" s="254">
        <v>13031</v>
      </c>
      <c r="BM20" s="254">
        <v>5</v>
      </c>
      <c r="BN20" s="295">
        <v>14771</v>
      </c>
      <c r="BO20" s="296">
        <v>101</v>
      </c>
      <c r="BP20" s="62"/>
      <c r="BQ20" s="62"/>
      <c r="BR20" s="62"/>
      <c r="BS20" s="126"/>
      <c r="BT20" s="62">
        <f t="shared" si="16"/>
        <v>30177</v>
      </c>
      <c r="BU20" s="62">
        <f t="shared" si="17"/>
        <v>207</v>
      </c>
      <c r="BV20" s="253">
        <f t="shared" si="18"/>
        <v>0</v>
      </c>
      <c r="BW20" s="253">
        <f t="shared" si="19"/>
        <v>0</v>
      </c>
      <c r="BX20" s="62">
        <f t="shared" si="20"/>
        <v>6213</v>
      </c>
      <c r="BY20" s="62">
        <f t="shared" si="21"/>
        <v>438</v>
      </c>
      <c r="BZ20" s="62">
        <f t="shared" si="22"/>
        <v>10928</v>
      </c>
      <c r="CA20" s="62">
        <f t="shared" si="23"/>
        <v>667</v>
      </c>
      <c r="CB20" s="62">
        <f t="shared" si="27"/>
        <v>13031</v>
      </c>
      <c r="CC20" s="126">
        <f t="shared" si="24"/>
        <v>5</v>
      </c>
      <c r="CD20" s="369">
        <v>66641</v>
      </c>
      <c r="CE20" s="369">
        <v>4537</v>
      </c>
      <c r="CF20" s="152">
        <v>62133</v>
      </c>
      <c r="CG20" s="153">
        <v>4225</v>
      </c>
      <c r="CH20" s="160">
        <v>21015</v>
      </c>
      <c r="CI20" s="160">
        <v>1481</v>
      </c>
      <c r="CJ20" s="153">
        <v>438</v>
      </c>
      <c r="CK20" s="154">
        <v>17</v>
      </c>
      <c r="CL20" s="62">
        <f t="shared" si="25"/>
        <v>45578</v>
      </c>
      <c r="CM20" s="126">
        <f t="shared" si="26"/>
        <v>1216</v>
      </c>
      <c r="CN20" s="62">
        <f t="shared" si="1"/>
        <v>14771</v>
      </c>
      <c r="CO20" s="62">
        <f t="shared" si="2"/>
        <v>101</v>
      </c>
      <c r="CP20" s="155">
        <f t="shared" si="28"/>
        <v>60349</v>
      </c>
      <c r="CQ20" s="153">
        <f t="shared" si="29"/>
        <v>1317</v>
      </c>
      <c r="CR20" s="153">
        <f t="shared" si="30"/>
        <v>83586</v>
      </c>
      <c r="CS20" s="153">
        <f t="shared" si="31"/>
        <v>5723</v>
      </c>
      <c r="CT20" s="245">
        <v>225</v>
      </c>
      <c r="CU20" s="153">
        <f t="shared" si="32"/>
        <v>143935</v>
      </c>
      <c r="CV20" s="154">
        <f t="shared" si="33"/>
        <v>7265</v>
      </c>
      <c r="CW20" s="153">
        <f t="shared" si="3"/>
        <v>88.32945736434108</v>
      </c>
      <c r="CX20" s="153">
        <f t="shared" si="4"/>
        <v>2.356589147286822</v>
      </c>
      <c r="CY20" s="153">
        <f t="shared" si="5"/>
        <v>28.625968992248062</v>
      </c>
      <c r="CZ20" s="153">
        <f t="shared" si="6"/>
        <v>0.19573643410852712</v>
      </c>
      <c r="DA20" s="155">
        <f t="shared" si="7"/>
        <v>116.95542635658914</v>
      </c>
      <c r="DB20" s="155">
        <f t="shared" si="8"/>
        <v>2.552325581395349</v>
      </c>
      <c r="DC20" s="155">
        <f t="shared" si="9"/>
        <v>129.14922480620154</v>
      </c>
      <c r="DD20" s="155">
        <f t="shared" si="10"/>
        <v>8.792635658914728</v>
      </c>
      <c r="DE20" s="155">
        <f t="shared" si="11"/>
        <v>161.98837209302326</v>
      </c>
      <c r="DF20" s="63">
        <f t="shared" si="12"/>
        <v>11.09108527131783</v>
      </c>
      <c r="DG20" s="63">
        <f t="shared" si="13"/>
        <v>0.436046511627907</v>
      </c>
      <c r="DH20" s="155">
        <f t="shared" si="14"/>
        <v>278.9437984496124</v>
      </c>
      <c r="DI20" s="131">
        <f t="shared" si="15"/>
        <v>14.079457364341087</v>
      </c>
      <c r="DJ20" s="133" t="s">
        <v>838</v>
      </c>
      <c r="DK20" s="58"/>
      <c r="DL20" s="58"/>
      <c r="DM20" s="134" t="s">
        <v>838</v>
      </c>
      <c r="DN20" s="255"/>
      <c r="DO20" s="256"/>
    </row>
    <row r="21" spans="1:119" ht="15">
      <c r="A21" s="26">
        <v>3045</v>
      </c>
      <c r="B21" s="23" t="s">
        <v>638</v>
      </c>
      <c r="C21" s="97" t="s">
        <v>809</v>
      </c>
      <c r="D21" s="40" t="s">
        <v>160</v>
      </c>
      <c r="E21" s="90" t="s">
        <v>161</v>
      </c>
      <c r="F21" s="22" t="s">
        <v>857</v>
      </c>
      <c r="G21" s="35" t="s">
        <v>1525</v>
      </c>
      <c r="H21" s="33" t="s">
        <v>1526</v>
      </c>
      <c r="I21" s="16" t="s">
        <v>1056</v>
      </c>
      <c r="J21" s="44" t="s">
        <v>1057</v>
      </c>
      <c r="K21" s="16" t="s">
        <v>1058</v>
      </c>
      <c r="L21" s="104">
        <v>7359</v>
      </c>
      <c r="M21" s="59">
        <v>7871</v>
      </c>
      <c r="N21" s="71">
        <f t="shared" si="0"/>
        <v>0.021682971244653387</v>
      </c>
      <c r="O21" s="59"/>
      <c r="P21" s="59"/>
      <c r="Q21" s="59"/>
      <c r="R21" s="105"/>
      <c r="S21" s="115">
        <v>0.16714227476559315</v>
      </c>
      <c r="T21" s="60">
        <v>0.079</v>
      </c>
      <c r="U21" s="61">
        <v>33974</v>
      </c>
      <c r="V21" s="61">
        <v>572</v>
      </c>
      <c r="W21" s="60">
        <v>0.030574806359559722</v>
      </c>
      <c r="X21" s="116">
        <v>197863</v>
      </c>
      <c r="Y21" s="315">
        <v>0.7451000000000001</v>
      </c>
      <c r="Z21" s="316">
        <v>0.0196</v>
      </c>
      <c r="AA21" s="316">
        <v>0.0637</v>
      </c>
      <c r="AB21" s="316">
        <v>0.037599999999999995</v>
      </c>
      <c r="AC21" s="316">
        <v>0</v>
      </c>
      <c r="AD21" s="316">
        <v>0.0882</v>
      </c>
      <c r="AE21" s="316">
        <v>0.0049</v>
      </c>
      <c r="AF21" s="316">
        <v>0.0408</v>
      </c>
      <c r="AG21" s="329">
        <v>1880.99</v>
      </c>
      <c r="AH21" s="329">
        <v>4.18</v>
      </c>
      <c r="AI21" s="330">
        <v>2246.88</v>
      </c>
      <c r="AJ21" s="315">
        <v>0.836</v>
      </c>
      <c r="AK21" s="316">
        <v>0.0675</v>
      </c>
      <c r="AL21" s="316">
        <v>0</v>
      </c>
      <c r="AM21" s="316">
        <v>0.06269999999999999</v>
      </c>
      <c r="AN21" s="316">
        <v>0.0209</v>
      </c>
      <c r="AO21" s="316">
        <v>0</v>
      </c>
      <c r="AP21" s="316">
        <v>0</v>
      </c>
      <c r="AQ21" s="316">
        <v>0.0129</v>
      </c>
      <c r="AR21" s="316"/>
      <c r="AS21" s="316"/>
      <c r="AT21" s="316"/>
      <c r="AU21" s="316"/>
      <c r="AV21" s="345"/>
      <c r="AW21" s="359">
        <v>0</v>
      </c>
      <c r="AX21" s="354">
        <v>0</v>
      </c>
      <c r="AY21" s="354">
        <v>13.2</v>
      </c>
      <c r="AZ21" s="354">
        <v>7.66</v>
      </c>
      <c r="BA21" s="354">
        <v>2226.02</v>
      </c>
      <c r="BB21" s="354">
        <v>2246.88</v>
      </c>
      <c r="BC21" s="360">
        <v>13.2</v>
      </c>
      <c r="BD21" s="254">
        <v>123104</v>
      </c>
      <c r="BE21" s="254">
        <v>205</v>
      </c>
      <c r="BF21" s="254">
        <v>175530</v>
      </c>
      <c r="BG21" s="254">
        <v>8952</v>
      </c>
      <c r="BH21" s="254">
        <v>21307</v>
      </c>
      <c r="BI21" s="254">
        <v>1502</v>
      </c>
      <c r="BJ21" s="254">
        <v>37518</v>
      </c>
      <c r="BK21" s="254">
        <v>2289</v>
      </c>
      <c r="BL21" s="254">
        <v>44642</v>
      </c>
      <c r="BM21" s="254">
        <v>17</v>
      </c>
      <c r="BN21" s="295">
        <v>123683</v>
      </c>
      <c r="BO21" s="296">
        <v>206</v>
      </c>
      <c r="BP21" s="296">
        <v>121282</v>
      </c>
      <c r="BQ21" s="296">
        <v>6185</v>
      </c>
      <c r="BR21" s="62"/>
      <c r="BS21" s="126"/>
      <c r="BT21" s="62">
        <f t="shared" si="16"/>
        <v>246787</v>
      </c>
      <c r="BU21" s="62">
        <f t="shared" si="17"/>
        <v>411</v>
      </c>
      <c r="BV21" s="253">
        <f t="shared" si="18"/>
        <v>296812</v>
      </c>
      <c r="BW21" s="253">
        <f t="shared" si="19"/>
        <v>15137</v>
      </c>
      <c r="BX21" s="62">
        <f t="shared" si="20"/>
        <v>21307</v>
      </c>
      <c r="BY21" s="62">
        <f t="shared" si="21"/>
        <v>1502</v>
      </c>
      <c r="BZ21" s="62">
        <f t="shared" si="22"/>
        <v>37518</v>
      </c>
      <c r="CA21" s="62">
        <f t="shared" si="23"/>
        <v>2289</v>
      </c>
      <c r="CB21" s="62">
        <f t="shared" si="27"/>
        <v>44642</v>
      </c>
      <c r="CC21" s="126">
        <f t="shared" si="24"/>
        <v>17</v>
      </c>
      <c r="CD21" s="369">
        <v>425352</v>
      </c>
      <c r="CE21" s="369">
        <v>29043</v>
      </c>
      <c r="CF21" s="152">
        <v>406234</v>
      </c>
      <c r="CG21" s="153">
        <v>27747</v>
      </c>
      <c r="CH21" s="160">
        <v>99640</v>
      </c>
      <c r="CI21" s="160">
        <v>7024</v>
      </c>
      <c r="CJ21" s="153">
        <v>3463</v>
      </c>
      <c r="CK21" s="154">
        <v>138</v>
      </c>
      <c r="CL21" s="62">
        <f t="shared" si="25"/>
        <v>402101</v>
      </c>
      <c r="CM21" s="126">
        <f t="shared" si="26"/>
        <v>12965</v>
      </c>
      <c r="CN21" s="62">
        <f t="shared" si="1"/>
        <v>244965</v>
      </c>
      <c r="CO21" s="62">
        <f t="shared" si="2"/>
        <v>6391</v>
      </c>
      <c r="CP21" s="155">
        <f t="shared" si="28"/>
        <v>647066</v>
      </c>
      <c r="CQ21" s="153">
        <f t="shared" si="29"/>
        <v>19356</v>
      </c>
      <c r="CR21" s="153">
        <f t="shared" si="30"/>
        <v>509337</v>
      </c>
      <c r="CS21" s="153">
        <f t="shared" si="31"/>
        <v>34909</v>
      </c>
      <c r="CT21" s="245">
        <v>3308</v>
      </c>
      <c r="CU21" s="153">
        <f t="shared" si="32"/>
        <v>1156403</v>
      </c>
      <c r="CV21" s="154">
        <f t="shared" si="33"/>
        <v>57573</v>
      </c>
      <c r="CW21" s="153">
        <f t="shared" si="3"/>
        <v>51.08639308855292</v>
      </c>
      <c r="CX21" s="153">
        <f t="shared" si="4"/>
        <v>1.6471858721890484</v>
      </c>
      <c r="CY21" s="153">
        <f t="shared" si="5"/>
        <v>31.12247490788972</v>
      </c>
      <c r="CZ21" s="153">
        <f t="shared" si="6"/>
        <v>0.8119679837377716</v>
      </c>
      <c r="DA21" s="155">
        <f t="shared" si="7"/>
        <v>82.20886799644263</v>
      </c>
      <c r="DB21" s="155">
        <f t="shared" si="8"/>
        <v>2.45915385592682</v>
      </c>
      <c r="DC21" s="155">
        <f t="shared" si="9"/>
        <v>54.040401473764454</v>
      </c>
      <c r="DD21" s="155">
        <f t="shared" si="10"/>
        <v>3.6898742218269596</v>
      </c>
      <c r="DE21" s="155">
        <f t="shared" si="11"/>
        <v>64.71058315334773</v>
      </c>
      <c r="DF21" s="63">
        <f t="shared" si="12"/>
        <v>4.435141659255494</v>
      </c>
      <c r="DG21" s="63">
        <f t="shared" si="13"/>
        <v>0.42027696607800785</v>
      </c>
      <c r="DH21" s="155">
        <f t="shared" si="14"/>
        <v>146.91945114979035</v>
      </c>
      <c r="DI21" s="131">
        <f t="shared" si="15"/>
        <v>7.314572481260322</v>
      </c>
      <c r="DJ21" s="133" t="s">
        <v>838</v>
      </c>
      <c r="DK21" s="58"/>
      <c r="DL21" s="58"/>
      <c r="DM21" s="134" t="s">
        <v>838</v>
      </c>
      <c r="DN21" s="255"/>
      <c r="DO21" s="256"/>
    </row>
    <row r="22" spans="1:119" ht="15">
      <c r="A22" s="31">
        <v>3050</v>
      </c>
      <c r="B22" s="24" t="s">
        <v>639</v>
      </c>
      <c r="C22" s="98" t="s">
        <v>810</v>
      </c>
      <c r="D22" s="40" t="s">
        <v>230</v>
      </c>
      <c r="E22" s="90" t="s">
        <v>231</v>
      </c>
      <c r="F22" s="22" t="s">
        <v>920</v>
      </c>
      <c r="G22" s="35" t="s">
        <v>1638</v>
      </c>
      <c r="H22" s="33" t="s">
        <v>1639</v>
      </c>
      <c r="I22" s="16" t="s">
        <v>1059</v>
      </c>
      <c r="J22" s="44" t="s">
        <v>1060</v>
      </c>
      <c r="K22" s="16" t="s">
        <v>1061</v>
      </c>
      <c r="L22" s="106">
        <v>1524</v>
      </c>
      <c r="M22" s="64">
        <v>1530</v>
      </c>
      <c r="N22" s="147">
        <f t="shared" si="0"/>
        <v>0.0013071895424836555</v>
      </c>
      <c r="O22" s="64"/>
      <c r="P22" s="64"/>
      <c r="Q22" s="64"/>
      <c r="R22" s="107"/>
      <c r="S22" s="117">
        <v>0.17388451443569553</v>
      </c>
      <c r="T22" s="66">
        <v>0.095</v>
      </c>
      <c r="U22" s="67">
        <v>29544</v>
      </c>
      <c r="V22" s="67">
        <v>531</v>
      </c>
      <c r="W22" s="66">
        <v>0.02952755905511811</v>
      </c>
      <c r="X22" s="118">
        <v>195985</v>
      </c>
      <c r="Y22" s="317">
        <v>0.8529000000000001</v>
      </c>
      <c r="Z22" s="318">
        <v>0.022099999999999998</v>
      </c>
      <c r="AA22" s="318">
        <v>0</v>
      </c>
      <c r="AB22" s="318">
        <v>0</v>
      </c>
      <c r="AC22" s="318">
        <v>0</v>
      </c>
      <c r="AD22" s="318">
        <v>0.0294</v>
      </c>
      <c r="AE22" s="318">
        <v>0.0294</v>
      </c>
      <c r="AF22" s="318">
        <v>0.0662</v>
      </c>
      <c r="AG22" s="331">
        <v>595.53</v>
      </c>
      <c r="AH22" s="331">
        <v>2.57</v>
      </c>
      <c r="AI22" s="332">
        <v>1090.46</v>
      </c>
      <c r="AJ22" s="317">
        <v>0.6953</v>
      </c>
      <c r="AK22" s="318">
        <v>0.1016</v>
      </c>
      <c r="AL22" s="318">
        <v>0</v>
      </c>
      <c r="AM22" s="318">
        <v>0.1563</v>
      </c>
      <c r="AN22" s="318">
        <v>0.0313</v>
      </c>
      <c r="AO22" s="318">
        <v>0</v>
      </c>
      <c r="AP22" s="318">
        <v>0</v>
      </c>
      <c r="AQ22" s="318">
        <v>0.015600000000000001</v>
      </c>
      <c r="AR22" s="318"/>
      <c r="AS22" s="318"/>
      <c r="AT22" s="318"/>
      <c r="AU22" s="318"/>
      <c r="AV22" s="346"/>
      <c r="AW22" s="361">
        <v>0</v>
      </c>
      <c r="AX22" s="355">
        <v>0</v>
      </c>
      <c r="AY22" s="355">
        <v>16.42</v>
      </c>
      <c r="AZ22" s="355">
        <v>140.02</v>
      </c>
      <c r="BA22" s="355">
        <v>934.02</v>
      </c>
      <c r="BB22" s="355">
        <v>1090.46</v>
      </c>
      <c r="BC22" s="362">
        <v>16.42</v>
      </c>
      <c r="BD22" s="270">
        <v>47278</v>
      </c>
      <c r="BE22" s="270">
        <v>324</v>
      </c>
      <c r="BF22" s="68"/>
      <c r="BG22" s="68"/>
      <c r="BH22" s="270">
        <v>12946</v>
      </c>
      <c r="BI22" s="270">
        <v>913</v>
      </c>
      <c r="BJ22" s="270">
        <v>22777</v>
      </c>
      <c r="BK22" s="270">
        <v>1390</v>
      </c>
      <c r="BL22" s="270">
        <v>27150</v>
      </c>
      <c r="BM22" s="270">
        <v>10</v>
      </c>
      <c r="BN22" s="299">
        <v>39114</v>
      </c>
      <c r="BO22" s="271">
        <v>268</v>
      </c>
      <c r="BP22" s="68"/>
      <c r="BQ22" s="68"/>
      <c r="BR22" s="68"/>
      <c r="BS22" s="128"/>
      <c r="BT22" s="68">
        <f t="shared" si="16"/>
        <v>86392</v>
      </c>
      <c r="BU22" s="68">
        <f t="shared" si="17"/>
        <v>592</v>
      </c>
      <c r="BV22" s="272">
        <f t="shared" si="18"/>
        <v>0</v>
      </c>
      <c r="BW22" s="272">
        <f t="shared" si="19"/>
        <v>0</v>
      </c>
      <c r="BX22" s="68">
        <f t="shared" si="20"/>
        <v>12946</v>
      </c>
      <c r="BY22" s="68">
        <f t="shared" si="21"/>
        <v>913</v>
      </c>
      <c r="BZ22" s="68">
        <f t="shared" si="22"/>
        <v>22777</v>
      </c>
      <c r="CA22" s="68">
        <f t="shared" si="23"/>
        <v>1390</v>
      </c>
      <c r="CB22" s="68">
        <f t="shared" si="27"/>
        <v>27150</v>
      </c>
      <c r="CC22" s="128">
        <f t="shared" si="24"/>
        <v>10</v>
      </c>
      <c r="CD22" s="373">
        <v>99733</v>
      </c>
      <c r="CE22" s="373">
        <v>6776</v>
      </c>
      <c r="CF22" s="156">
        <v>88891</v>
      </c>
      <c r="CG22" s="157">
        <v>6021</v>
      </c>
      <c r="CH22" s="161">
        <v>76175</v>
      </c>
      <c r="CI22" s="161">
        <v>5365</v>
      </c>
      <c r="CJ22" s="157">
        <v>948</v>
      </c>
      <c r="CK22" s="158">
        <v>37</v>
      </c>
      <c r="CL22" s="62">
        <f t="shared" si="25"/>
        <v>110151</v>
      </c>
      <c r="CM22" s="126">
        <f t="shared" si="26"/>
        <v>2637</v>
      </c>
      <c r="CN22" s="68">
        <f t="shared" si="1"/>
        <v>39114</v>
      </c>
      <c r="CO22" s="68">
        <f t="shared" si="2"/>
        <v>268</v>
      </c>
      <c r="CP22" s="159">
        <f t="shared" si="28"/>
        <v>149265</v>
      </c>
      <c r="CQ22" s="157">
        <f t="shared" si="29"/>
        <v>2905</v>
      </c>
      <c r="CR22" s="157">
        <f t="shared" si="30"/>
        <v>166014</v>
      </c>
      <c r="CS22" s="157">
        <f t="shared" si="31"/>
        <v>11423</v>
      </c>
      <c r="CT22" s="246">
        <v>519</v>
      </c>
      <c r="CU22" s="157">
        <f t="shared" si="32"/>
        <v>315279</v>
      </c>
      <c r="CV22" s="158">
        <f t="shared" si="33"/>
        <v>14847</v>
      </c>
      <c r="CW22" s="157">
        <f t="shared" si="3"/>
        <v>71.99411764705883</v>
      </c>
      <c r="CX22" s="157">
        <f t="shared" si="4"/>
        <v>1.723529411764706</v>
      </c>
      <c r="CY22" s="157">
        <f t="shared" si="5"/>
        <v>25.564705882352943</v>
      </c>
      <c r="CZ22" s="157">
        <f t="shared" si="6"/>
        <v>0.17516339869281045</v>
      </c>
      <c r="DA22" s="159">
        <f t="shared" si="7"/>
        <v>97.55882352941177</v>
      </c>
      <c r="DB22" s="159">
        <f t="shared" si="8"/>
        <v>1.8986928104575163</v>
      </c>
      <c r="DC22" s="159">
        <f t="shared" si="9"/>
        <v>65.18496732026144</v>
      </c>
      <c r="DD22" s="159">
        <f t="shared" si="10"/>
        <v>4.428758169934641</v>
      </c>
      <c r="DE22" s="159">
        <f t="shared" si="11"/>
        <v>108.50588235294117</v>
      </c>
      <c r="DF22" s="69">
        <f t="shared" si="12"/>
        <v>7.466013071895425</v>
      </c>
      <c r="DG22" s="69">
        <f t="shared" si="13"/>
        <v>0.3392156862745098</v>
      </c>
      <c r="DH22" s="159">
        <f t="shared" si="14"/>
        <v>206.06470588235294</v>
      </c>
      <c r="DI22" s="132">
        <f t="shared" si="15"/>
        <v>9.703921568627452</v>
      </c>
      <c r="DJ22" s="135" t="s">
        <v>838</v>
      </c>
      <c r="DK22" s="70"/>
      <c r="DL22" s="70"/>
      <c r="DM22" s="136" t="s">
        <v>838</v>
      </c>
      <c r="DN22" s="255"/>
      <c r="DO22" s="256"/>
    </row>
    <row r="23" spans="1:119" ht="15">
      <c r="A23" s="26">
        <v>5000</v>
      </c>
      <c r="B23" s="23" t="s">
        <v>640</v>
      </c>
      <c r="C23" s="97" t="s">
        <v>807</v>
      </c>
      <c r="D23" s="141" t="s">
        <v>164</v>
      </c>
      <c r="E23" s="138" t="s">
        <v>165</v>
      </c>
      <c r="F23" s="144" t="s">
        <v>859</v>
      </c>
      <c r="G23" s="146" t="s">
        <v>1528</v>
      </c>
      <c r="H23" s="145" t="s">
        <v>1529</v>
      </c>
      <c r="I23" s="181" t="s">
        <v>1062</v>
      </c>
      <c r="J23" s="264" t="s">
        <v>166</v>
      </c>
      <c r="K23" s="265" t="s">
        <v>1063</v>
      </c>
      <c r="L23" s="104">
        <v>30826</v>
      </c>
      <c r="M23" s="59">
        <v>32111</v>
      </c>
      <c r="N23" s="71">
        <f t="shared" si="0"/>
        <v>0.013339146502237035</v>
      </c>
      <c r="O23" s="72">
        <v>32067</v>
      </c>
      <c r="P23" s="72">
        <v>33074</v>
      </c>
      <c r="Q23" s="72">
        <v>33916</v>
      </c>
      <c r="R23" s="105">
        <f>(L23/Q23-1)/-1</f>
        <v>0.09110744191532016</v>
      </c>
      <c r="S23" s="115"/>
      <c r="T23" s="60">
        <v>0.067</v>
      </c>
      <c r="U23" s="61">
        <v>30485</v>
      </c>
      <c r="V23" s="61">
        <v>567</v>
      </c>
      <c r="W23" s="60">
        <v>0.026763122039836502</v>
      </c>
      <c r="X23" s="116">
        <v>191646</v>
      </c>
      <c r="Y23" s="313">
        <v>0.818</v>
      </c>
      <c r="Z23" s="314">
        <v>0.0172</v>
      </c>
      <c r="AA23" s="314">
        <v>0.0239</v>
      </c>
      <c r="AB23" s="314">
        <v>0.0161</v>
      </c>
      <c r="AC23" s="314">
        <v>0</v>
      </c>
      <c r="AD23" s="314">
        <v>0.0741</v>
      </c>
      <c r="AE23" s="314">
        <v>0.0044</v>
      </c>
      <c r="AF23" s="314">
        <v>0.0462</v>
      </c>
      <c r="AG23" s="327"/>
      <c r="AH23" s="327"/>
      <c r="AI23" s="328"/>
      <c r="AJ23" s="313">
        <v>0.7978000000000001</v>
      </c>
      <c r="AK23" s="314">
        <v>0.08</v>
      </c>
      <c r="AL23" s="314">
        <v>0.0139</v>
      </c>
      <c r="AM23" s="314">
        <v>0.07919999999999999</v>
      </c>
      <c r="AN23" s="314">
        <v>0.0209</v>
      </c>
      <c r="AO23" s="314">
        <v>0.0012</v>
      </c>
      <c r="AP23" s="314">
        <v>0.0012</v>
      </c>
      <c r="AQ23" s="314">
        <v>0.0058</v>
      </c>
      <c r="AR23" s="343"/>
      <c r="AS23" s="343"/>
      <c r="AT23" s="343"/>
      <c r="AU23" s="343"/>
      <c r="AV23" s="344"/>
      <c r="AW23" s="359">
        <v>0</v>
      </c>
      <c r="AX23" s="354">
        <v>70489.77</v>
      </c>
      <c r="AY23" s="354">
        <v>123.04</v>
      </c>
      <c r="AZ23" s="354">
        <v>54132.73</v>
      </c>
      <c r="BA23" s="354">
        <v>589538.4</v>
      </c>
      <c r="BB23" s="354">
        <v>714283.94</v>
      </c>
      <c r="BC23" s="360">
        <v>70611.68</v>
      </c>
      <c r="BD23" s="254">
        <v>687316</v>
      </c>
      <c r="BE23" s="254">
        <v>1146</v>
      </c>
      <c r="BF23" s="254">
        <v>657017</v>
      </c>
      <c r="BG23" s="254">
        <v>33507</v>
      </c>
      <c r="BH23" s="254">
        <v>152246</v>
      </c>
      <c r="BI23" s="254">
        <v>10732</v>
      </c>
      <c r="BJ23" s="254">
        <v>267872</v>
      </c>
      <c r="BK23" s="254">
        <v>16343</v>
      </c>
      <c r="BL23" s="254">
        <v>319269</v>
      </c>
      <c r="BM23" s="254">
        <v>118</v>
      </c>
      <c r="BN23" s="295">
        <v>332863</v>
      </c>
      <c r="BO23" s="296">
        <v>554</v>
      </c>
      <c r="BP23" s="296">
        <v>369377</v>
      </c>
      <c r="BQ23" s="296">
        <v>18836</v>
      </c>
      <c r="BR23" s="62"/>
      <c r="BS23" s="126"/>
      <c r="BT23" s="62">
        <f t="shared" si="16"/>
        <v>1020179</v>
      </c>
      <c r="BU23" s="62">
        <f t="shared" si="17"/>
        <v>1700</v>
      </c>
      <c r="BV23" s="253">
        <f t="shared" si="18"/>
        <v>1026394</v>
      </c>
      <c r="BW23" s="253">
        <f t="shared" si="19"/>
        <v>52343</v>
      </c>
      <c r="BX23" s="62">
        <f t="shared" si="20"/>
        <v>152246</v>
      </c>
      <c r="BY23" s="62">
        <f t="shared" si="21"/>
        <v>10732</v>
      </c>
      <c r="BZ23" s="62">
        <f t="shared" si="22"/>
        <v>267872</v>
      </c>
      <c r="CA23" s="62">
        <f t="shared" si="23"/>
        <v>16343</v>
      </c>
      <c r="CB23" s="62">
        <f t="shared" si="27"/>
        <v>319269</v>
      </c>
      <c r="CC23" s="126">
        <f t="shared" si="24"/>
        <v>118</v>
      </c>
      <c r="CD23" s="369">
        <v>1671488</v>
      </c>
      <c r="CE23" s="369">
        <v>114285</v>
      </c>
      <c r="CF23" s="152">
        <v>1587356</v>
      </c>
      <c r="CG23" s="153">
        <v>108489</v>
      </c>
      <c r="CH23" s="153">
        <v>379468</v>
      </c>
      <c r="CI23" s="153">
        <v>26765</v>
      </c>
      <c r="CJ23" s="153">
        <v>13909</v>
      </c>
      <c r="CK23" s="154">
        <v>556</v>
      </c>
      <c r="CL23" s="384">
        <f t="shared" si="25"/>
        <v>2083720</v>
      </c>
      <c r="CM23" s="124">
        <f t="shared" si="26"/>
        <v>61846</v>
      </c>
      <c r="CN23" s="62">
        <f t="shared" si="1"/>
        <v>702240</v>
      </c>
      <c r="CO23" s="62">
        <f t="shared" si="2"/>
        <v>19390</v>
      </c>
      <c r="CP23" s="155">
        <f t="shared" si="28"/>
        <v>2785960</v>
      </c>
      <c r="CQ23" s="153">
        <f t="shared" si="29"/>
        <v>81236</v>
      </c>
      <c r="CR23" s="153">
        <f t="shared" si="30"/>
        <v>1980733</v>
      </c>
      <c r="CS23" s="153">
        <f t="shared" si="31"/>
        <v>135810</v>
      </c>
      <c r="CT23" s="245">
        <v>25485</v>
      </c>
      <c r="CU23" s="153">
        <f t="shared" si="32"/>
        <v>4766693</v>
      </c>
      <c r="CV23" s="154">
        <f t="shared" si="33"/>
        <v>242531</v>
      </c>
      <c r="CW23" s="153">
        <f t="shared" si="3"/>
        <v>64.891158792937</v>
      </c>
      <c r="CX23" s="153">
        <f t="shared" si="4"/>
        <v>1.9260066643829217</v>
      </c>
      <c r="CY23" s="153">
        <f t="shared" si="5"/>
        <v>21.869141415714243</v>
      </c>
      <c r="CZ23" s="153">
        <f t="shared" si="6"/>
        <v>0.603842919871695</v>
      </c>
      <c r="DA23" s="155">
        <f t="shared" si="7"/>
        <v>86.76030020865124</v>
      </c>
      <c r="DB23" s="155">
        <f t="shared" si="8"/>
        <v>2.5298495842546167</v>
      </c>
      <c r="DC23" s="155">
        <f t="shared" si="9"/>
        <v>52.053439631279</v>
      </c>
      <c r="DD23" s="155">
        <f t="shared" si="10"/>
        <v>3.5590607579957023</v>
      </c>
      <c r="DE23" s="155">
        <f t="shared" si="11"/>
        <v>61.68394008283766</v>
      </c>
      <c r="DF23" s="63">
        <f t="shared" si="12"/>
        <v>4.2293917972034505</v>
      </c>
      <c r="DG23" s="63">
        <f t="shared" si="13"/>
        <v>0.7936532652362119</v>
      </c>
      <c r="DH23" s="155">
        <f t="shared" si="14"/>
        <v>148.4442402914889</v>
      </c>
      <c r="DI23" s="131">
        <f t="shared" si="15"/>
        <v>7.552894646694279</v>
      </c>
      <c r="DJ23" s="133" t="s">
        <v>837</v>
      </c>
      <c r="DK23" s="58">
        <v>0</v>
      </c>
      <c r="DL23" s="58">
        <v>0</v>
      </c>
      <c r="DM23" s="134" t="s">
        <v>838</v>
      </c>
      <c r="DN23" s="255"/>
      <c r="DO23" s="256"/>
    </row>
    <row r="24" spans="1:119" ht="15">
      <c r="A24" s="26">
        <v>5005</v>
      </c>
      <c r="B24" s="23" t="s">
        <v>641</v>
      </c>
      <c r="C24" s="97" t="s">
        <v>811</v>
      </c>
      <c r="D24" s="40" t="s">
        <v>166</v>
      </c>
      <c r="E24" s="90" t="s">
        <v>167</v>
      </c>
      <c r="F24" s="22" t="s">
        <v>860</v>
      </c>
      <c r="G24" s="35" t="s">
        <v>1069</v>
      </c>
      <c r="H24" s="33" t="s">
        <v>1530</v>
      </c>
      <c r="I24" s="16" t="s">
        <v>1064</v>
      </c>
      <c r="J24" s="44" t="s">
        <v>166</v>
      </c>
      <c r="K24" s="99" t="s">
        <v>1065</v>
      </c>
      <c r="L24" s="104">
        <v>1968</v>
      </c>
      <c r="M24" s="59">
        <v>2031</v>
      </c>
      <c r="N24" s="71">
        <f t="shared" si="0"/>
        <v>0.010339734121122582</v>
      </c>
      <c r="O24" s="59"/>
      <c r="P24" s="59"/>
      <c r="Q24" s="59"/>
      <c r="R24" s="105"/>
      <c r="S24" s="115">
        <v>0.12703252032520326</v>
      </c>
      <c r="T24" s="60">
        <v>0.081</v>
      </c>
      <c r="U24" s="61">
        <v>29960</v>
      </c>
      <c r="V24" s="61">
        <v>542</v>
      </c>
      <c r="W24" s="60">
        <v>0.022865853658536585</v>
      </c>
      <c r="X24" s="116">
        <v>145158</v>
      </c>
      <c r="Y24" s="315">
        <v>0.7673000000000001</v>
      </c>
      <c r="Z24" s="316">
        <v>0.056600000000000004</v>
      </c>
      <c r="AA24" s="316">
        <v>0.0063</v>
      </c>
      <c r="AB24" s="316">
        <v>0.0126</v>
      </c>
      <c r="AC24" s="316">
        <v>0</v>
      </c>
      <c r="AD24" s="316">
        <v>0.1321</v>
      </c>
      <c r="AE24" s="316">
        <v>0</v>
      </c>
      <c r="AF24" s="316">
        <v>0.0252</v>
      </c>
      <c r="AG24" s="329">
        <v>258.24</v>
      </c>
      <c r="AH24" s="329">
        <v>7.86</v>
      </c>
      <c r="AI24" s="330">
        <v>273.45</v>
      </c>
      <c r="AJ24" s="315">
        <v>0.8519</v>
      </c>
      <c r="AK24" s="316">
        <v>0.0679</v>
      </c>
      <c r="AL24" s="316">
        <v>0.024700000000000003</v>
      </c>
      <c r="AM24" s="316">
        <v>0.0432</v>
      </c>
      <c r="AN24" s="316">
        <v>0.0123</v>
      </c>
      <c r="AO24" s="316">
        <v>0</v>
      </c>
      <c r="AP24" s="316">
        <v>0</v>
      </c>
      <c r="AQ24" s="316">
        <v>0</v>
      </c>
      <c r="AR24" s="316"/>
      <c r="AS24" s="316"/>
      <c r="AT24" s="316"/>
      <c r="AU24" s="316"/>
      <c r="AV24" s="345"/>
      <c r="AW24" s="359">
        <v>0</v>
      </c>
      <c r="AX24" s="354">
        <v>0</v>
      </c>
      <c r="AY24" s="354">
        <v>15.03</v>
      </c>
      <c r="AZ24" s="354">
        <v>0.19</v>
      </c>
      <c r="BA24" s="354">
        <v>258.23</v>
      </c>
      <c r="BB24" s="354">
        <v>273.45</v>
      </c>
      <c r="BC24" s="360">
        <v>15.03</v>
      </c>
      <c r="BD24" s="254">
        <v>31769</v>
      </c>
      <c r="BE24" s="254">
        <v>53</v>
      </c>
      <c r="BF24" s="254">
        <v>40159</v>
      </c>
      <c r="BG24" s="254">
        <v>2048</v>
      </c>
      <c r="BH24" s="254">
        <v>4507</v>
      </c>
      <c r="BI24" s="254">
        <v>318</v>
      </c>
      <c r="BJ24" s="254">
        <v>7935</v>
      </c>
      <c r="BK24" s="254">
        <v>484</v>
      </c>
      <c r="BL24" s="254">
        <v>9445</v>
      </c>
      <c r="BM24" s="254">
        <v>3</v>
      </c>
      <c r="BN24" s="295">
        <v>25501</v>
      </c>
      <c r="BO24" s="296">
        <v>42</v>
      </c>
      <c r="BP24" s="296">
        <v>16315</v>
      </c>
      <c r="BQ24" s="296">
        <v>832</v>
      </c>
      <c r="BR24" s="62"/>
      <c r="BS24" s="126"/>
      <c r="BT24" s="62">
        <f t="shared" si="16"/>
        <v>57270</v>
      </c>
      <c r="BU24" s="62">
        <f t="shared" si="17"/>
        <v>95</v>
      </c>
      <c r="BV24" s="253">
        <f t="shared" si="18"/>
        <v>56474</v>
      </c>
      <c r="BW24" s="253">
        <f t="shared" si="19"/>
        <v>2880</v>
      </c>
      <c r="BX24" s="62">
        <f t="shared" si="20"/>
        <v>4507</v>
      </c>
      <c r="BY24" s="62">
        <f t="shared" si="21"/>
        <v>318</v>
      </c>
      <c r="BZ24" s="62">
        <f t="shared" si="22"/>
        <v>7935</v>
      </c>
      <c r="CA24" s="62">
        <f t="shared" si="23"/>
        <v>484</v>
      </c>
      <c r="CB24" s="62">
        <f t="shared" si="27"/>
        <v>9445</v>
      </c>
      <c r="CC24" s="126">
        <f t="shared" si="24"/>
        <v>3</v>
      </c>
      <c r="CD24" s="369">
        <v>122211</v>
      </c>
      <c r="CE24" s="369">
        <v>8275</v>
      </c>
      <c r="CF24" s="152">
        <v>113914</v>
      </c>
      <c r="CG24" s="153">
        <v>7697</v>
      </c>
      <c r="CH24" s="153">
        <v>20348</v>
      </c>
      <c r="CI24" s="153">
        <v>1439</v>
      </c>
      <c r="CJ24" s="153">
        <v>686</v>
      </c>
      <c r="CK24" s="154">
        <v>28</v>
      </c>
      <c r="CL24" s="125">
        <f t="shared" si="25"/>
        <v>93815</v>
      </c>
      <c r="CM24" s="126">
        <f t="shared" si="26"/>
        <v>2906</v>
      </c>
      <c r="CN24" s="62">
        <f t="shared" si="1"/>
        <v>41816</v>
      </c>
      <c r="CO24" s="62">
        <f t="shared" si="2"/>
        <v>874</v>
      </c>
      <c r="CP24" s="155">
        <f t="shared" si="28"/>
        <v>135631</v>
      </c>
      <c r="CQ24" s="153">
        <f t="shared" si="29"/>
        <v>3780</v>
      </c>
      <c r="CR24" s="153">
        <f t="shared" si="30"/>
        <v>134948</v>
      </c>
      <c r="CS24" s="153">
        <f t="shared" si="31"/>
        <v>9164</v>
      </c>
      <c r="CT24" s="245">
        <v>1621</v>
      </c>
      <c r="CU24" s="153">
        <f t="shared" si="32"/>
        <v>270579</v>
      </c>
      <c r="CV24" s="154">
        <f t="shared" si="33"/>
        <v>14565</v>
      </c>
      <c r="CW24" s="153">
        <f t="shared" si="3"/>
        <v>46.19153126538651</v>
      </c>
      <c r="CX24" s="153">
        <f t="shared" si="4"/>
        <v>1.430822255046775</v>
      </c>
      <c r="CY24" s="153">
        <f t="shared" si="5"/>
        <v>20.588872476612504</v>
      </c>
      <c r="CZ24" s="153">
        <f t="shared" si="6"/>
        <v>0.43032988675529293</v>
      </c>
      <c r="DA24" s="155">
        <f t="shared" si="7"/>
        <v>66.78040374199901</v>
      </c>
      <c r="DB24" s="155">
        <f t="shared" si="8"/>
        <v>1.861152141802068</v>
      </c>
      <c r="DC24" s="155">
        <f t="shared" si="9"/>
        <v>60.172821270310195</v>
      </c>
      <c r="DD24" s="155">
        <f t="shared" si="10"/>
        <v>4.074347612013787</v>
      </c>
      <c r="DE24" s="155">
        <f t="shared" si="11"/>
        <v>66.44411619891679</v>
      </c>
      <c r="DF24" s="63">
        <f t="shared" si="12"/>
        <v>4.51206302314131</v>
      </c>
      <c r="DG24" s="63">
        <f t="shared" si="13"/>
        <v>0.7981290004923683</v>
      </c>
      <c r="DH24" s="155">
        <f t="shared" si="14"/>
        <v>133.2245199409158</v>
      </c>
      <c r="DI24" s="131">
        <f t="shared" si="15"/>
        <v>7.171344165435746</v>
      </c>
      <c r="DJ24" s="133" t="s">
        <v>838</v>
      </c>
      <c r="DK24" s="58"/>
      <c r="DL24" s="58"/>
      <c r="DM24" s="134" t="s">
        <v>838</v>
      </c>
      <c r="DN24" s="255"/>
      <c r="DO24" s="256"/>
    </row>
    <row r="25" spans="1:119" ht="15">
      <c r="A25" s="26">
        <v>5009</v>
      </c>
      <c r="B25" s="23" t="s">
        <v>642</v>
      </c>
      <c r="C25" s="97" t="s">
        <v>810</v>
      </c>
      <c r="D25" s="40"/>
      <c r="E25" s="90"/>
      <c r="F25" s="22"/>
      <c r="G25" s="35"/>
      <c r="H25" s="33"/>
      <c r="I25" s="22"/>
      <c r="J25" s="45"/>
      <c r="K25" s="97"/>
      <c r="L25" s="104">
        <v>1018</v>
      </c>
      <c r="M25" s="59">
        <v>1043</v>
      </c>
      <c r="N25" s="71">
        <f t="shared" si="0"/>
        <v>0.007989773090444241</v>
      </c>
      <c r="O25" s="59"/>
      <c r="P25" s="59"/>
      <c r="Q25" s="59"/>
      <c r="R25" s="105"/>
      <c r="S25" s="115">
        <v>0.1719056974459725</v>
      </c>
      <c r="T25" s="60">
        <v>0.049</v>
      </c>
      <c r="U25" s="61">
        <v>34811</v>
      </c>
      <c r="V25" s="61">
        <v>688</v>
      </c>
      <c r="W25" s="60"/>
      <c r="X25" s="116">
        <v>167688</v>
      </c>
      <c r="Y25" s="315">
        <v>0.9518000000000001</v>
      </c>
      <c r="Z25" s="316">
        <v>0.012</v>
      </c>
      <c r="AA25" s="316">
        <v>0</v>
      </c>
      <c r="AB25" s="316">
        <v>0.012</v>
      </c>
      <c r="AC25" s="316">
        <v>0</v>
      </c>
      <c r="AD25" s="316">
        <v>0.0241</v>
      </c>
      <c r="AE25" s="316">
        <v>0</v>
      </c>
      <c r="AF25" s="316">
        <v>0</v>
      </c>
      <c r="AG25" s="329">
        <v>132.06</v>
      </c>
      <c r="AH25" s="329">
        <v>7.9</v>
      </c>
      <c r="AI25" s="330">
        <v>133.26</v>
      </c>
      <c r="AJ25" s="315">
        <v>0.8210999999999999</v>
      </c>
      <c r="AK25" s="316">
        <v>0.0632</v>
      </c>
      <c r="AL25" s="316">
        <v>0.0737</v>
      </c>
      <c r="AM25" s="316">
        <v>0.021099999999999997</v>
      </c>
      <c r="AN25" s="316">
        <v>0</v>
      </c>
      <c r="AO25" s="316">
        <v>0.021099999999999997</v>
      </c>
      <c r="AP25" s="316">
        <v>0</v>
      </c>
      <c r="AQ25" s="316">
        <v>0</v>
      </c>
      <c r="AR25" s="316"/>
      <c r="AS25" s="316"/>
      <c r="AT25" s="316"/>
      <c r="AU25" s="316"/>
      <c r="AV25" s="345"/>
      <c r="AW25" s="359">
        <v>0</v>
      </c>
      <c r="AX25" s="354">
        <v>0</v>
      </c>
      <c r="AY25" s="354">
        <v>1.2</v>
      </c>
      <c r="AZ25" s="354">
        <v>0</v>
      </c>
      <c r="BA25" s="354">
        <v>132.06</v>
      </c>
      <c r="BB25" s="354">
        <v>133.26</v>
      </c>
      <c r="BC25" s="360">
        <v>1.2</v>
      </c>
      <c r="BD25" s="254">
        <v>16081</v>
      </c>
      <c r="BE25" s="254">
        <v>27</v>
      </c>
      <c r="BF25" s="254">
        <v>24061</v>
      </c>
      <c r="BG25" s="254">
        <v>1227</v>
      </c>
      <c r="BH25" s="254">
        <v>2664</v>
      </c>
      <c r="BI25" s="254">
        <v>188</v>
      </c>
      <c r="BJ25" s="254">
        <v>4684</v>
      </c>
      <c r="BK25" s="254">
        <v>286</v>
      </c>
      <c r="BL25" s="254">
        <v>5591</v>
      </c>
      <c r="BM25" s="254">
        <v>2</v>
      </c>
      <c r="BN25" s="295">
        <v>2129</v>
      </c>
      <c r="BO25" s="296">
        <v>3</v>
      </c>
      <c r="BP25" s="296">
        <v>1499</v>
      </c>
      <c r="BQ25" s="296">
        <v>76</v>
      </c>
      <c r="BR25" s="62"/>
      <c r="BS25" s="126"/>
      <c r="BT25" s="62">
        <f t="shared" si="16"/>
        <v>18210</v>
      </c>
      <c r="BU25" s="62">
        <f t="shared" si="17"/>
        <v>30</v>
      </c>
      <c r="BV25" s="253">
        <f t="shared" si="18"/>
        <v>25560</v>
      </c>
      <c r="BW25" s="253">
        <f t="shared" si="19"/>
        <v>1303</v>
      </c>
      <c r="BX25" s="62">
        <f t="shared" si="20"/>
        <v>2664</v>
      </c>
      <c r="BY25" s="62">
        <f t="shared" si="21"/>
        <v>188</v>
      </c>
      <c r="BZ25" s="62">
        <f t="shared" si="22"/>
        <v>4684</v>
      </c>
      <c r="CA25" s="62">
        <f t="shared" si="23"/>
        <v>286</v>
      </c>
      <c r="CB25" s="62">
        <f t="shared" si="27"/>
        <v>5591</v>
      </c>
      <c r="CC25" s="126">
        <f t="shared" si="24"/>
        <v>2</v>
      </c>
      <c r="CD25" s="369">
        <v>72903</v>
      </c>
      <c r="CE25" s="369">
        <v>4983</v>
      </c>
      <c r="CF25" s="152">
        <v>69712</v>
      </c>
      <c r="CG25" s="153">
        <v>4759</v>
      </c>
      <c r="CH25" s="153">
        <v>8431</v>
      </c>
      <c r="CI25" s="153">
        <v>597</v>
      </c>
      <c r="CJ25" s="153">
        <v>435</v>
      </c>
      <c r="CK25" s="154">
        <v>17</v>
      </c>
      <c r="CL25" s="125">
        <f t="shared" si="25"/>
        <v>53081</v>
      </c>
      <c r="CM25" s="126">
        <f t="shared" si="26"/>
        <v>1730</v>
      </c>
      <c r="CN25" s="62">
        <f t="shared" si="1"/>
        <v>3628</v>
      </c>
      <c r="CO25" s="62">
        <f t="shared" si="2"/>
        <v>79</v>
      </c>
      <c r="CP25" s="155">
        <f t="shared" si="28"/>
        <v>56709</v>
      </c>
      <c r="CQ25" s="153">
        <f t="shared" si="29"/>
        <v>1809</v>
      </c>
      <c r="CR25" s="153">
        <f t="shared" si="30"/>
        <v>78578</v>
      </c>
      <c r="CS25" s="153">
        <f t="shared" si="31"/>
        <v>5373</v>
      </c>
      <c r="CT25" s="245">
        <v>826</v>
      </c>
      <c r="CU25" s="153">
        <f t="shared" si="32"/>
        <v>135287</v>
      </c>
      <c r="CV25" s="154">
        <f t="shared" si="33"/>
        <v>8008</v>
      </c>
      <c r="CW25" s="153">
        <f t="shared" si="3"/>
        <v>50.89261744966443</v>
      </c>
      <c r="CX25" s="153">
        <f t="shared" si="4"/>
        <v>1.6586768935762224</v>
      </c>
      <c r="CY25" s="153">
        <f t="shared" si="5"/>
        <v>3.4784276126558007</v>
      </c>
      <c r="CZ25" s="153">
        <f t="shared" si="6"/>
        <v>0.07574304889741132</v>
      </c>
      <c r="DA25" s="155">
        <f t="shared" si="7"/>
        <v>54.37104506232023</v>
      </c>
      <c r="DB25" s="155">
        <f t="shared" si="8"/>
        <v>1.7344199424736337</v>
      </c>
      <c r="DC25" s="155">
        <f t="shared" si="9"/>
        <v>69.8974113135187</v>
      </c>
      <c r="DD25" s="155">
        <f t="shared" si="10"/>
        <v>4.777564717162033</v>
      </c>
      <c r="DE25" s="155">
        <f t="shared" si="11"/>
        <v>75.33844678811121</v>
      </c>
      <c r="DF25" s="63">
        <f t="shared" si="12"/>
        <v>5.151486097794822</v>
      </c>
      <c r="DG25" s="63">
        <f t="shared" si="13"/>
        <v>0.7919463087248322</v>
      </c>
      <c r="DH25" s="155">
        <f t="shared" si="14"/>
        <v>129.70949185043145</v>
      </c>
      <c r="DI25" s="131">
        <f t="shared" si="15"/>
        <v>7.677852348993287</v>
      </c>
      <c r="DJ25" s="133" t="s">
        <v>838</v>
      </c>
      <c r="DK25" s="58"/>
      <c r="DL25" s="58"/>
      <c r="DM25" s="134" t="s">
        <v>838</v>
      </c>
      <c r="DN25" s="255"/>
      <c r="DO25" s="256"/>
    </row>
    <row r="26" spans="1:119" ht="15">
      <c r="A26" s="26">
        <v>5014</v>
      </c>
      <c r="B26" s="23" t="s">
        <v>643</v>
      </c>
      <c r="C26" s="97" t="s">
        <v>809</v>
      </c>
      <c r="D26" s="40" t="s">
        <v>168</v>
      </c>
      <c r="E26" s="90" t="s">
        <v>169</v>
      </c>
      <c r="F26" s="22" t="s">
        <v>862</v>
      </c>
      <c r="G26" s="35" t="s">
        <v>1066</v>
      </c>
      <c r="H26" s="33" t="s">
        <v>1533</v>
      </c>
      <c r="I26" s="16" t="s">
        <v>1066</v>
      </c>
      <c r="J26" s="44" t="s">
        <v>1067</v>
      </c>
      <c r="K26" s="99" t="s">
        <v>1068</v>
      </c>
      <c r="L26" s="104">
        <v>7248</v>
      </c>
      <c r="M26" s="59">
        <v>7353</v>
      </c>
      <c r="N26" s="71">
        <f t="shared" si="0"/>
        <v>0.004759961920304627</v>
      </c>
      <c r="O26" s="59"/>
      <c r="P26" s="59"/>
      <c r="Q26" s="59"/>
      <c r="R26" s="105"/>
      <c r="S26" s="115">
        <v>0.23868653421633554</v>
      </c>
      <c r="T26" s="60">
        <v>0.063</v>
      </c>
      <c r="U26" s="61">
        <v>30792</v>
      </c>
      <c r="V26" s="61">
        <v>556</v>
      </c>
      <c r="W26" s="60">
        <v>0.052428256070640174</v>
      </c>
      <c r="X26" s="116">
        <v>142303</v>
      </c>
      <c r="Y26" s="315">
        <v>0.7482</v>
      </c>
      <c r="Z26" s="316">
        <v>0.022799999999999997</v>
      </c>
      <c r="AA26" s="316">
        <v>0.0484</v>
      </c>
      <c r="AB26" s="316">
        <v>0.041299999999999996</v>
      </c>
      <c r="AC26" s="316">
        <v>0</v>
      </c>
      <c r="AD26" s="316">
        <v>0.128</v>
      </c>
      <c r="AE26" s="316">
        <v>0.005699999999999999</v>
      </c>
      <c r="AF26" s="316">
        <v>0.005699999999999999</v>
      </c>
      <c r="AG26" s="329">
        <v>1936.41</v>
      </c>
      <c r="AH26" s="329">
        <v>3.8</v>
      </c>
      <c r="AI26" s="330">
        <v>2701.25</v>
      </c>
      <c r="AJ26" s="315">
        <v>0.7445</v>
      </c>
      <c r="AK26" s="316">
        <v>0.08070000000000001</v>
      </c>
      <c r="AL26" s="316">
        <v>0.0218</v>
      </c>
      <c r="AM26" s="316">
        <v>0.1244</v>
      </c>
      <c r="AN26" s="316">
        <v>0.018500000000000003</v>
      </c>
      <c r="AO26" s="316">
        <v>0</v>
      </c>
      <c r="AP26" s="316">
        <v>0.0034000000000000002</v>
      </c>
      <c r="AQ26" s="316">
        <v>0.0067</v>
      </c>
      <c r="AR26" s="316"/>
      <c r="AS26" s="316"/>
      <c r="AT26" s="316"/>
      <c r="AU26" s="316"/>
      <c r="AV26" s="345"/>
      <c r="AW26" s="359">
        <v>0</v>
      </c>
      <c r="AX26" s="354">
        <v>0</v>
      </c>
      <c r="AY26" s="354">
        <v>45.48</v>
      </c>
      <c r="AZ26" s="354">
        <v>145.25</v>
      </c>
      <c r="BA26" s="354">
        <v>2510.52</v>
      </c>
      <c r="BB26" s="354">
        <v>2701.25</v>
      </c>
      <c r="BC26" s="360">
        <v>45.48</v>
      </c>
      <c r="BD26" s="258">
        <v>152486</v>
      </c>
      <c r="BE26" s="258">
        <v>254</v>
      </c>
      <c r="BF26" s="258">
        <v>202767</v>
      </c>
      <c r="BG26" s="258">
        <v>10341</v>
      </c>
      <c r="BH26" s="258">
        <v>8010</v>
      </c>
      <c r="BI26" s="258">
        <v>565</v>
      </c>
      <c r="BJ26" s="258">
        <v>14103</v>
      </c>
      <c r="BK26" s="258">
        <v>860</v>
      </c>
      <c r="BL26" s="62"/>
      <c r="BM26" s="62"/>
      <c r="BN26" s="297">
        <v>168230</v>
      </c>
      <c r="BO26" s="298">
        <v>280</v>
      </c>
      <c r="BP26" s="298">
        <v>174317</v>
      </c>
      <c r="BQ26" s="298">
        <v>8890</v>
      </c>
      <c r="BR26" s="62"/>
      <c r="BS26" s="126"/>
      <c r="BT26" s="62">
        <f t="shared" si="16"/>
        <v>320716</v>
      </c>
      <c r="BU26" s="62">
        <f t="shared" si="17"/>
        <v>534</v>
      </c>
      <c r="BV26" s="253">
        <f t="shared" si="18"/>
        <v>377084</v>
      </c>
      <c r="BW26" s="253">
        <f t="shared" si="19"/>
        <v>19231</v>
      </c>
      <c r="BX26" s="62">
        <f t="shared" si="20"/>
        <v>8010</v>
      </c>
      <c r="BY26" s="62">
        <f t="shared" si="21"/>
        <v>565</v>
      </c>
      <c r="BZ26" s="62">
        <f t="shared" si="22"/>
        <v>14103</v>
      </c>
      <c r="CA26" s="62">
        <f t="shared" si="23"/>
        <v>860</v>
      </c>
      <c r="CB26" s="62">
        <f t="shared" si="27"/>
        <v>0</v>
      </c>
      <c r="CC26" s="126">
        <f t="shared" si="24"/>
        <v>0</v>
      </c>
      <c r="CD26" s="369">
        <v>376520</v>
      </c>
      <c r="CE26" s="369">
        <v>25686</v>
      </c>
      <c r="CF26" s="152">
        <v>367653</v>
      </c>
      <c r="CG26" s="153">
        <v>25083</v>
      </c>
      <c r="CH26" s="153">
        <v>124726</v>
      </c>
      <c r="CI26" s="153">
        <v>8778</v>
      </c>
      <c r="CJ26" s="153">
        <v>3171</v>
      </c>
      <c r="CK26" s="154">
        <v>127</v>
      </c>
      <c r="CL26" s="125">
        <f t="shared" si="25"/>
        <v>377366</v>
      </c>
      <c r="CM26" s="126">
        <f t="shared" si="26"/>
        <v>12020</v>
      </c>
      <c r="CN26" s="62">
        <f t="shared" si="1"/>
        <v>342547</v>
      </c>
      <c r="CO26" s="62">
        <f t="shared" si="2"/>
        <v>9170</v>
      </c>
      <c r="CP26" s="155">
        <f t="shared" si="28"/>
        <v>719913</v>
      </c>
      <c r="CQ26" s="153">
        <f t="shared" si="29"/>
        <v>21190</v>
      </c>
      <c r="CR26" s="153">
        <f t="shared" si="30"/>
        <v>495550</v>
      </c>
      <c r="CS26" s="153">
        <f t="shared" si="31"/>
        <v>33988</v>
      </c>
      <c r="CT26" s="245">
        <v>5996</v>
      </c>
      <c r="CU26" s="153">
        <f t="shared" si="32"/>
        <v>1215463</v>
      </c>
      <c r="CV26" s="154">
        <f t="shared" si="33"/>
        <v>61174</v>
      </c>
      <c r="CW26" s="153">
        <f t="shared" si="3"/>
        <v>51.321365429076565</v>
      </c>
      <c r="CX26" s="153">
        <f t="shared" si="4"/>
        <v>1.6347069223446213</v>
      </c>
      <c r="CY26" s="153">
        <f t="shared" si="5"/>
        <v>46.586019311845504</v>
      </c>
      <c r="CZ26" s="153">
        <f t="shared" si="6"/>
        <v>1.2471100231198151</v>
      </c>
      <c r="DA26" s="155">
        <f t="shared" si="7"/>
        <v>97.90738474092207</v>
      </c>
      <c r="DB26" s="155">
        <f t="shared" si="8"/>
        <v>2.8818169454644362</v>
      </c>
      <c r="DC26" s="155">
        <f t="shared" si="9"/>
        <v>51.2063103495172</v>
      </c>
      <c r="DD26" s="155">
        <f t="shared" si="10"/>
        <v>3.4932680538555694</v>
      </c>
      <c r="DE26" s="155">
        <f t="shared" si="11"/>
        <v>67.39426084591324</v>
      </c>
      <c r="DF26" s="63">
        <f t="shared" si="12"/>
        <v>4.62233102135183</v>
      </c>
      <c r="DG26" s="63">
        <f t="shared" si="13"/>
        <v>0.8154494764041887</v>
      </c>
      <c r="DH26" s="155">
        <f t="shared" si="14"/>
        <v>165.30164558683532</v>
      </c>
      <c r="DI26" s="131">
        <f t="shared" si="15"/>
        <v>8.319597443220454</v>
      </c>
      <c r="DJ26" s="133" t="s">
        <v>837</v>
      </c>
      <c r="DK26" s="58">
        <v>0</v>
      </c>
      <c r="DL26" s="58">
        <v>0</v>
      </c>
      <c r="DM26" s="134" t="s">
        <v>837</v>
      </c>
      <c r="DN26" s="255"/>
      <c r="DO26" s="256"/>
    </row>
    <row r="27" spans="1:119" ht="15">
      <c r="A27" s="26">
        <v>5018</v>
      </c>
      <c r="B27" s="23" t="s">
        <v>644</v>
      </c>
      <c r="C27" s="97" t="s">
        <v>810</v>
      </c>
      <c r="D27" s="40" t="s">
        <v>170</v>
      </c>
      <c r="E27" s="139"/>
      <c r="F27" s="22" t="s">
        <v>863</v>
      </c>
      <c r="G27" s="35" t="s">
        <v>1534</v>
      </c>
      <c r="H27" s="33" t="s">
        <v>1535</v>
      </c>
      <c r="I27" s="16" t="s">
        <v>1069</v>
      </c>
      <c r="J27" s="44" t="s">
        <v>1070</v>
      </c>
      <c r="K27" s="99" t="s">
        <v>1071</v>
      </c>
      <c r="L27" s="104">
        <v>1739</v>
      </c>
      <c r="M27" s="59">
        <v>1811</v>
      </c>
      <c r="N27" s="71">
        <f t="shared" si="0"/>
        <v>0.013252346769740483</v>
      </c>
      <c r="O27" s="73"/>
      <c r="P27" s="74"/>
      <c r="Q27" s="74"/>
      <c r="R27" s="108"/>
      <c r="S27" s="115">
        <v>0.1437607820586544</v>
      </c>
      <c r="T27" s="60">
        <v>0.052000000000000005</v>
      </c>
      <c r="U27" s="61">
        <v>32866</v>
      </c>
      <c r="V27" s="61">
        <v>567</v>
      </c>
      <c r="W27" s="60">
        <v>0.025876940770557792</v>
      </c>
      <c r="X27" s="116">
        <v>160522</v>
      </c>
      <c r="Y27" s="315">
        <v>0.8445999999999999</v>
      </c>
      <c r="Z27" s="316">
        <v>0.0068000000000000005</v>
      </c>
      <c r="AA27" s="316">
        <v>0</v>
      </c>
      <c r="AB27" s="316">
        <v>0.0068000000000000005</v>
      </c>
      <c r="AC27" s="316">
        <v>0</v>
      </c>
      <c r="AD27" s="316">
        <v>0.1351</v>
      </c>
      <c r="AE27" s="316">
        <v>0.0068000000000000005</v>
      </c>
      <c r="AF27" s="316">
        <v>0</v>
      </c>
      <c r="AG27" s="329">
        <v>189.9</v>
      </c>
      <c r="AH27" s="329">
        <v>9.54</v>
      </c>
      <c r="AI27" s="330">
        <v>194.13</v>
      </c>
      <c r="AJ27" s="315">
        <v>0.8301999999999999</v>
      </c>
      <c r="AK27" s="316">
        <v>0.0692</v>
      </c>
      <c r="AL27" s="316">
        <v>0.0189</v>
      </c>
      <c r="AM27" s="316">
        <v>0.056600000000000004</v>
      </c>
      <c r="AN27" s="316">
        <v>0.0252</v>
      </c>
      <c r="AO27" s="316">
        <v>0</v>
      </c>
      <c r="AP27" s="316">
        <v>0</v>
      </c>
      <c r="AQ27" s="316">
        <v>0</v>
      </c>
      <c r="AR27" s="316"/>
      <c r="AS27" s="316"/>
      <c r="AT27" s="316"/>
      <c r="AU27" s="316"/>
      <c r="AV27" s="345"/>
      <c r="AW27" s="359">
        <v>0</v>
      </c>
      <c r="AX27" s="354">
        <v>0</v>
      </c>
      <c r="AY27" s="354">
        <v>3.88</v>
      </c>
      <c r="AZ27" s="354">
        <v>0</v>
      </c>
      <c r="BA27" s="354">
        <v>190.25</v>
      </c>
      <c r="BB27" s="354">
        <v>194.13</v>
      </c>
      <c r="BC27" s="360">
        <v>3.88</v>
      </c>
      <c r="BD27" s="258">
        <v>39205</v>
      </c>
      <c r="BE27" s="258">
        <v>65</v>
      </c>
      <c r="BF27" s="258">
        <v>46493</v>
      </c>
      <c r="BG27" s="258">
        <v>2371</v>
      </c>
      <c r="BH27" s="62"/>
      <c r="BI27" s="62"/>
      <c r="BJ27" s="62"/>
      <c r="BK27" s="62"/>
      <c r="BL27" s="62"/>
      <c r="BM27" s="62"/>
      <c r="BN27" s="297">
        <v>8158</v>
      </c>
      <c r="BO27" s="298">
        <v>13</v>
      </c>
      <c r="BP27" s="298">
        <v>11076</v>
      </c>
      <c r="BQ27" s="298">
        <v>565</v>
      </c>
      <c r="BR27" s="62"/>
      <c r="BS27" s="126"/>
      <c r="BT27" s="62">
        <f>SUM(BD27+BN27)</f>
        <v>47363</v>
      </c>
      <c r="BU27" s="62">
        <f t="shared" si="17"/>
        <v>78</v>
      </c>
      <c r="BV27" s="253">
        <f t="shared" si="18"/>
        <v>57569</v>
      </c>
      <c r="BW27" s="253">
        <f t="shared" si="19"/>
        <v>2936</v>
      </c>
      <c r="BX27" s="62">
        <f t="shared" si="20"/>
        <v>0</v>
      </c>
      <c r="BY27" s="62">
        <f t="shared" si="21"/>
        <v>0</v>
      </c>
      <c r="BZ27" s="62">
        <f t="shared" si="22"/>
        <v>0</v>
      </c>
      <c r="CA27" s="62">
        <f t="shared" si="23"/>
        <v>0</v>
      </c>
      <c r="CB27" s="62">
        <f t="shared" si="27"/>
        <v>0</v>
      </c>
      <c r="CC27" s="126">
        <f t="shared" si="24"/>
        <v>0</v>
      </c>
      <c r="CD27" s="369">
        <v>82660</v>
      </c>
      <c r="CE27" s="369">
        <v>5632</v>
      </c>
      <c r="CF27" s="152">
        <v>80402</v>
      </c>
      <c r="CG27" s="153">
        <v>5477</v>
      </c>
      <c r="CH27" s="153">
        <v>7717</v>
      </c>
      <c r="CI27" s="153">
        <v>545</v>
      </c>
      <c r="CJ27" s="153">
        <v>328</v>
      </c>
      <c r="CK27" s="154">
        <v>13</v>
      </c>
      <c r="CL27" s="125">
        <f t="shared" si="25"/>
        <v>85698</v>
      </c>
      <c r="CM27" s="126">
        <f t="shared" si="26"/>
        <v>2436</v>
      </c>
      <c r="CN27" s="62">
        <f t="shared" si="1"/>
        <v>19234</v>
      </c>
      <c r="CO27" s="62">
        <f t="shared" si="2"/>
        <v>578</v>
      </c>
      <c r="CP27" s="155">
        <f t="shared" si="28"/>
        <v>104932</v>
      </c>
      <c r="CQ27" s="153">
        <f t="shared" si="29"/>
        <v>3014</v>
      </c>
      <c r="CR27" s="153">
        <f t="shared" si="30"/>
        <v>88447</v>
      </c>
      <c r="CS27" s="153">
        <f t="shared" si="31"/>
        <v>6035</v>
      </c>
      <c r="CT27" s="245">
        <v>1448</v>
      </c>
      <c r="CU27" s="153">
        <f t="shared" si="32"/>
        <v>193379</v>
      </c>
      <c r="CV27" s="154">
        <f t="shared" si="33"/>
        <v>10497</v>
      </c>
      <c r="CW27" s="153">
        <f t="shared" si="3"/>
        <v>47.3208172280508</v>
      </c>
      <c r="CX27" s="153">
        <f t="shared" si="4"/>
        <v>1.3451131971286583</v>
      </c>
      <c r="CY27" s="153">
        <f t="shared" si="5"/>
        <v>10.620651573716179</v>
      </c>
      <c r="CZ27" s="153">
        <f t="shared" si="6"/>
        <v>0.3191606847045831</v>
      </c>
      <c r="DA27" s="155">
        <f t="shared" si="7"/>
        <v>57.94146880176698</v>
      </c>
      <c r="DB27" s="155">
        <f t="shared" si="8"/>
        <v>1.6642738818332412</v>
      </c>
      <c r="DC27" s="155">
        <f t="shared" si="9"/>
        <v>45.64329099944782</v>
      </c>
      <c r="DD27" s="155">
        <f t="shared" si="10"/>
        <v>3.1098840419657647</v>
      </c>
      <c r="DE27" s="155">
        <f t="shared" si="11"/>
        <v>48.83876311430149</v>
      </c>
      <c r="DF27" s="63">
        <f t="shared" si="12"/>
        <v>3.3324130314743234</v>
      </c>
      <c r="DG27" s="63">
        <f t="shared" si="13"/>
        <v>0.7995582551076753</v>
      </c>
      <c r="DH27" s="155">
        <f t="shared" si="14"/>
        <v>106.78023191606847</v>
      </c>
      <c r="DI27" s="131">
        <f t="shared" si="15"/>
        <v>5.796245168415241</v>
      </c>
      <c r="DJ27" s="133" t="s">
        <v>838</v>
      </c>
      <c r="DK27" s="58"/>
      <c r="DL27" s="58"/>
      <c r="DM27" s="134" t="s">
        <v>838</v>
      </c>
      <c r="DN27" s="255"/>
      <c r="DO27" s="256"/>
    </row>
    <row r="28" spans="1:119" ht="15">
      <c r="A28" s="26">
        <v>5023</v>
      </c>
      <c r="B28" s="23" t="s">
        <v>645</v>
      </c>
      <c r="C28" s="97" t="s">
        <v>809</v>
      </c>
      <c r="D28" s="40" t="s">
        <v>171</v>
      </c>
      <c r="E28" s="90" t="s">
        <v>172</v>
      </c>
      <c r="F28" s="22" t="s">
        <v>864</v>
      </c>
      <c r="G28" s="35" t="s">
        <v>1536</v>
      </c>
      <c r="H28" s="33" t="s">
        <v>1537</v>
      </c>
      <c r="I28" s="16" t="s">
        <v>1072</v>
      </c>
      <c r="J28" s="44" t="s">
        <v>1073</v>
      </c>
      <c r="K28" s="99" t="s">
        <v>1074</v>
      </c>
      <c r="L28" s="104">
        <v>3278</v>
      </c>
      <c r="M28" s="59">
        <v>3532</v>
      </c>
      <c r="N28" s="71">
        <f t="shared" si="0"/>
        <v>0.023971309928274825</v>
      </c>
      <c r="O28" s="59"/>
      <c r="P28" s="59"/>
      <c r="Q28" s="59"/>
      <c r="R28" s="105"/>
      <c r="S28" s="115">
        <v>0.10677242220866381</v>
      </c>
      <c r="T28" s="60">
        <v>0.09</v>
      </c>
      <c r="U28" s="61">
        <v>38366</v>
      </c>
      <c r="V28" s="61">
        <v>575</v>
      </c>
      <c r="W28" s="60">
        <v>0.016778523489932886</v>
      </c>
      <c r="X28" s="116">
        <v>242668</v>
      </c>
      <c r="Y28" s="315">
        <v>0.8603000000000001</v>
      </c>
      <c r="Z28" s="316">
        <v>0.0074</v>
      </c>
      <c r="AA28" s="316">
        <v>0.011000000000000001</v>
      </c>
      <c r="AB28" s="316">
        <v>0.0074</v>
      </c>
      <c r="AC28" s="316">
        <v>0</v>
      </c>
      <c r="AD28" s="316">
        <v>0.0919</v>
      </c>
      <c r="AE28" s="316">
        <v>0</v>
      </c>
      <c r="AF28" s="316">
        <v>0.022099999999999998</v>
      </c>
      <c r="AG28" s="329">
        <v>4641.74</v>
      </c>
      <c r="AH28" s="329">
        <v>0.76</v>
      </c>
      <c r="AI28" s="330">
        <v>5587.34</v>
      </c>
      <c r="AJ28" s="315">
        <v>0.8414</v>
      </c>
      <c r="AK28" s="316">
        <v>0.0518</v>
      </c>
      <c r="AL28" s="316">
        <v>0.0129</v>
      </c>
      <c r="AM28" s="316">
        <v>0.09390000000000001</v>
      </c>
      <c r="AN28" s="316">
        <v>0</v>
      </c>
      <c r="AO28" s="316">
        <v>0</v>
      </c>
      <c r="AP28" s="316">
        <v>0</v>
      </c>
      <c r="AQ28" s="316">
        <v>0</v>
      </c>
      <c r="AR28" s="316"/>
      <c r="AS28" s="316"/>
      <c r="AT28" s="316"/>
      <c r="AU28" s="316"/>
      <c r="AV28" s="345"/>
      <c r="AW28" s="359">
        <v>0</v>
      </c>
      <c r="AX28" s="354">
        <v>0</v>
      </c>
      <c r="AY28" s="354">
        <v>13.28</v>
      </c>
      <c r="AZ28" s="354">
        <v>24.41</v>
      </c>
      <c r="BA28" s="354">
        <v>5549.65</v>
      </c>
      <c r="BB28" s="354">
        <v>5587.34</v>
      </c>
      <c r="BC28" s="360">
        <v>13.28</v>
      </c>
      <c r="BD28" s="254">
        <v>64635</v>
      </c>
      <c r="BE28" s="254">
        <v>108</v>
      </c>
      <c r="BF28" s="254">
        <v>101202</v>
      </c>
      <c r="BG28" s="254">
        <v>5162</v>
      </c>
      <c r="BH28" s="254">
        <v>5549</v>
      </c>
      <c r="BI28" s="254">
        <v>391</v>
      </c>
      <c r="BJ28" s="254">
        <v>9763</v>
      </c>
      <c r="BK28" s="254">
        <v>596</v>
      </c>
      <c r="BL28" s="254">
        <v>11635</v>
      </c>
      <c r="BM28" s="254">
        <v>4</v>
      </c>
      <c r="BN28" s="295">
        <v>36245</v>
      </c>
      <c r="BO28" s="296">
        <v>61</v>
      </c>
      <c r="BP28" s="296">
        <v>36147</v>
      </c>
      <c r="BQ28" s="296">
        <v>1843</v>
      </c>
      <c r="BR28" s="62"/>
      <c r="BS28" s="126"/>
      <c r="BT28" s="62">
        <f t="shared" si="16"/>
        <v>100880</v>
      </c>
      <c r="BU28" s="62">
        <f t="shared" si="17"/>
        <v>169</v>
      </c>
      <c r="BV28" s="253">
        <f t="shared" si="18"/>
        <v>137349</v>
      </c>
      <c r="BW28" s="253">
        <f t="shared" si="19"/>
        <v>7005</v>
      </c>
      <c r="BX28" s="62">
        <f t="shared" si="20"/>
        <v>5549</v>
      </c>
      <c r="BY28" s="62">
        <f t="shared" si="21"/>
        <v>391</v>
      </c>
      <c r="BZ28" s="62">
        <f t="shared" si="22"/>
        <v>9763</v>
      </c>
      <c r="CA28" s="62">
        <f t="shared" si="23"/>
        <v>596</v>
      </c>
      <c r="CB28" s="62">
        <f t="shared" si="27"/>
        <v>11635</v>
      </c>
      <c r="CC28" s="126">
        <f t="shared" si="24"/>
        <v>4</v>
      </c>
      <c r="CD28" s="369">
        <v>191157</v>
      </c>
      <c r="CE28" s="369">
        <v>13065</v>
      </c>
      <c r="CF28" s="152">
        <v>179812</v>
      </c>
      <c r="CG28" s="153">
        <v>12285</v>
      </c>
      <c r="CH28" s="153">
        <v>24091</v>
      </c>
      <c r="CI28" s="153">
        <v>1704</v>
      </c>
      <c r="CJ28" s="153">
        <v>1439</v>
      </c>
      <c r="CK28" s="154">
        <v>57</v>
      </c>
      <c r="CL28" s="125">
        <f t="shared" si="25"/>
        <v>192784</v>
      </c>
      <c r="CM28" s="126">
        <f t="shared" si="26"/>
        <v>6261</v>
      </c>
      <c r="CN28" s="62">
        <f t="shared" si="1"/>
        <v>72392</v>
      </c>
      <c r="CO28" s="62">
        <f t="shared" si="2"/>
        <v>1904</v>
      </c>
      <c r="CP28" s="155">
        <f t="shared" si="28"/>
        <v>265176</v>
      </c>
      <c r="CQ28" s="153">
        <f t="shared" si="29"/>
        <v>8165</v>
      </c>
      <c r="CR28" s="153">
        <f t="shared" si="30"/>
        <v>205342</v>
      </c>
      <c r="CS28" s="153">
        <f t="shared" si="31"/>
        <v>14046</v>
      </c>
      <c r="CT28" s="245">
        <v>2707</v>
      </c>
      <c r="CU28" s="153">
        <f t="shared" si="32"/>
        <v>470518</v>
      </c>
      <c r="CV28" s="154">
        <f t="shared" si="33"/>
        <v>24918</v>
      </c>
      <c r="CW28" s="153">
        <f t="shared" si="3"/>
        <v>54.582106455266135</v>
      </c>
      <c r="CX28" s="153">
        <f t="shared" si="4"/>
        <v>1.7726500566251415</v>
      </c>
      <c r="CY28" s="153">
        <f t="shared" si="5"/>
        <v>20.4960362400906</v>
      </c>
      <c r="CZ28" s="153">
        <f t="shared" si="6"/>
        <v>0.5390713476783692</v>
      </c>
      <c r="DA28" s="155">
        <f t="shared" si="7"/>
        <v>75.07814269535673</v>
      </c>
      <c r="DB28" s="155">
        <f t="shared" si="8"/>
        <v>2.3117214043035106</v>
      </c>
      <c r="DC28" s="155">
        <f t="shared" si="9"/>
        <v>54.12146092865232</v>
      </c>
      <c r="DD28" s="155">
        <f t="shared" si="10"/>
        <v>3.6990373725934313</v>
      </c>
      <c r="DE28" s="155">
        <f t="shared" si="11"/>
        <v>58.137599093997736</v>
      </c>
      <c r="DF28" s="63">
        <f t="shared" si="12"/>
        <v>3.97678369195923</v>
      </c>
      <c r="DG28" s="63">
        <f t="shared" si="13"/>
        <v>0.7664212910532276</v>
      </c>
      <c r="DH28" s="155">
        <f t="shared" si="14"/>
        <v>133.21574178935447</v>
      </c>
      <c r="DI28" s="131">
        <f t="shared" si="15"/>
        <v>7.054926387315969</v>
      </c>
      <c r="DJ28" s="133" t="s">
        <v>837</v>
      </c>
      <c r="DK28" s="58">
        <v>0</v>
      </c>
      <c r="DL28" s="58">
        <v>0</v>
      </c>
      <c r="DM28" s="134" t="s">
        <v>839</v>
      </c>
      <c r="DN28" s="255"/>
      <c r="DO28" s="256"/>
    </row>
    <row r="29" spans="1:119" ht="15">
      <c r="A29" s="26">
        <v>5032</v>
      </c>
      <c r="B29" s="23" t="s">
        <v>646</v>
      </c>
      <c r="C29" s="97" t="s">
        <v>809</v>
      </c>
      <c r="D29" s="40" t="s">
        <v>173</v>
      </c>
      <c r="E29" s="90" t="s">
        <v>174</v>
      </c>
      <c r="F29" s="22" t="s">
        <v>865</v>
      </c>
      <c r="G29" s="35" t="s">
        <v>1538</v>
      </c>
      <c r="H29" s="33" t="s">
        <v>1539</v>
      </c>
      <c r="I29" s="16" t="s">
        <v>1075</v>
      </c>
      <c r="J29" s="44" t="s">
        <v>1076</v>
      </c>
      <c r="K29" s="99" t="s">
        <v>1077</v>
      </c>
      <c r="L29" s="104">
        <v>4059</v>
      </c>
      <c r="M29" s="59">
        <v>4150</v>
      </c>
      <c r="N29" s="71">
        <f t="shared" si="0"/>
        <v>0.007309236947791176</v>
      </c>
      <c r="O29" s="59"/>
      <c r="P29" s="59"/>
      <c r="Q29" s="59"/>
      <c r="R29" s="105"/>
      <c r="S29" s="115">
        <v>0.22419315102241932</v>
      </c>
      <c r="T29" s="60">
        <v>0.078</v>
      </c>
      <c r="U29" s="61">
        <v>25976</v>
      </c>
      <c r="V29" s="61">
        <v>586</v>
      </c>
      <c r="W29" s="60">
        <v>0.03449125400344913</v>
      </c>
      <c r="X29" s="116">
        <v>176251</v>
      </c>
      <c r="Y29" s="315">
        <v>0.7703</v>
      </c>
      <c r="Z29" s="316">
        <v>0.0308</v>
      </c>
      <c r="AA29" s="316">
        <v>0.0588</v>
      </c>
      <c r="AB29" s="316">
        <v>0.0084</v>
      </c>
      <c r="AC29" s="316">
        <v>0</v>
      </c>
      <c r="AD29" s="316">
        <v>0.098</v>
      </c>
      <c r="AE29" s="316">
        <v>0.005600000000000001</v>
      </c>
      <c r="AF29" s="316">
        <v>0.027999999999999997</v>
      </c>
      <c r="AG29" s="329">
        <v>835.92</v>
      </c>
      <c r="AH29" s="329">
        <v>4.96</v>
      </c>
      <c r="AI29" s="330">
        <v>1064</v>
      </c>
      <c r="AJ29" s="315">
        <v>0.7037</v>
      </c>
      <c r="AK29" s="316">
        <v>0.11779999999999999</v>
      </c>
      <c r="AL29" s="316">
        <v>0</v>
      </c>
      <c r="AM29" s="316">
        <v>0.138</v>
      </c>
      <c r="AN29" s="316">
        <v>0.0337</v>
      </c>
      <c r="AO29" s="316">
        <v>0</v>
      </c>
      <c r="AP29" s="316">
        <v>0</v>
      </c>
      <c r="AQ29" s="316">
        <v>0.0067</v>
      </c>
      <c r="AR29" s="316"/>
      <c r="AS29" s="316"/>
      <c r="AT29" s="316"/>
      <c r="AU29" s="316"/>
      <c r="AV29" s="345"/>
      <c r="AW29" s="359">
        <v>0</v>
      </c>
      <c r="AX29" s="354">
        <v>0</v>
      </c>
      <c r="AY29" s="354">
        <v>15.45</v>
      </c>
      <c r="AZ29" s="354">
        <v>194.06</v>
      </c>
      <c r="BA29" s="354">
        <v>854.49</v>
      </c>
      <c r="BB29" s="354">
        <v>1064</v>
      </c>
      <c r="BC29" s="360">
        <v>15.45</v>
      </c>
      <c r="BD29" s="254">
        <v>73457</v>
      </c>
      <c r="BE29" s="254">
        <v>122</v>
      </c>
      <c r="BF29" s="254">
        <v>95168</v>
      </c>
      <c r="BG29" s="254">
        <v>4853</v>
      </c>
      <c r="BH29" s="254">
        <v>10281</v>
      </c>
      <c r="BI29" s="254">
        <v>725</v>
      </c>
      <c r="BJ29" s="254">
        <v>18096</v>
      </c>
      <c r="BK29" s="254">
        <v>1104</v>
      </c>
      <c r="BL29" s="254">
        <v>21550</v>
      </c>
      <c r="BM29" s="254">
        <v>8</v>
      </c>
      <c r="BN29" s="295">
        <v>33026</v>
      </c>
      <c r="BO29" s="296">
        <v>55</v>
      </c>
      <c r="BP29" s="296">
        <v>85343</v>
      </c>
      <c r="BQ29" s="296">
        <v>4352</v>
      </c>
      <c r="BR29" s="62"/>
      <c r="BS29" s="126"/>
      <c r="BT29" s="62">
        <f t="shared" si="16"/>
        <v>106483</v>
      </c>
      <c r="BU29" s="62">
        <f t="shared" si="17"/>
        <v>177</v>
      </c>
      <c r="BV29" s="253">
        <f t="shared" si="18"/>
        <v>180511</v>
      </c>
      <c r="BW29" s="253">
        <f t="shared" si="19"/>
        <v>9205</v>
      </c>
      <c r="BX29" s="62">
        <f t="shared" si="20"/>
        <v>10281</v>
      </c>
      <c r="BY29" s="62">
        <f t="shared" si="21"/>
        <v>725</v>
      </c>
      <c r="BZ29" s="62">
        <f t="shared" si="22"/>
        <v>18096</v>
      </c>
      <c r="CA29" s="62">
        <f t="shared" si="23"/>
        <v>1104</v>
      </c>
      <c r="CB29" s="62">
        <f t="shared" si="27"/>
        <v>21550</v>
      </c>
      <c r="CC29" s="126">
        <f t="shared" si="24"/>
        <v>8</v>
      </c>
      <c r="CD29" s="369">
        <v>285271</v>
      </c>
      <c r="CE29" s="369">
        <v>19553</v>
      </c>
      <c r="CF29" s="152">
        <v>271712</v>
      </c>
      <c r="CG29" s="153">
        <v>18630</v>
      </c>
      <c r="CH29" s="153">
        <v>59744</v>
      </c>
      <c r="CI29" s="153">
        <v>4214</v>
      </c>
      <c r="CJ29" s="153">
        <v>2432</v>
      </c>
      <c r="CK29" s="154">
        <v>98</v>
      </c>
      <c r="CL29" s="125">
        <f t="shared" si="25"/>
        <v>218552</v>
      </c>
      <c r="CM29" s="126">
        <f t="shared" si="26"/>
        <v>6812</v>
      </c>
      <c r="CN29" s="62">
        <f t="shared" si="1"/>
        <v>118369</v>
      </c>
      <c r="CO29" s="62">
        <f t="shared" si="2"/>
        <v>4407</v>
      </c>
      <c r="CP29" s="155">
        <f t="shared" si="28"/>
        <v>336921</v>
      </c>
      <c r="CQ29" s="153">
        <f t="shared" si="29"/>
        <v>11219</v>
      </c>
      <c r="CR29" s="153">
        <f t="shared" si="30"/>
        <v>333888</v>
      </c>
      <c r="CS29" s="153">
        <f t="shared" si="31"/>
        <v>22942</v>
      </c>
      <c r="CT29" s="245">
        <v>3327</v>
      </c>
      <c r="CU29" s="153">
        <f t="shared" si="32"/>
        <v>670809</v>
      </c>
      <c r="CV29" s="154">
        <f t="shared" si="33"/>
        <v>37488</v>
      </c>
      <c r="CW29" s="153">
        <f t="shared" si="3"/>
        <v>52.663132530120485</v>
      </c>
      <c r="CX29" s="153">
        <f t="shared" si="4"/>
        <v>1.6414457831325302</v>
      </c>
      <c r="CY29" s="153">
        <f t="shared" si="5"/>
        <v>28.522650602409637</v>
      </c>
      <c r="CZ29" s="153">
        <f t="shared" si="6"/>
        <v>1.0619277108433736</v>
      </c>
      <c r="DA29" s="155">
        <f t="shared" si="7"/>
        <v>81.18578313253012</v>
      </c>
      <c r="DB29" s="155">
        <f t="shared" si="8"/>
        <v>2.7033734939759038</v>
      </c>
      <c r="DC29" s="155">
        <f t="shared" si="9"/>
        <v>68.74</v>
      </c>
      <c r="DD29" s="155">
        <f t="shared" si="10"/>
        <v>4.711566265060241</v>
      </c>
      <c r="DE29" s="155">
        <f t="shared" si="11"/>
        <v>80.45493975903615</v>
      </c>
      <c r="DF29" s="63">
        <f t="shared" si="12"/>
        <v>5.5281927710843375</v>
      </c>
      <c r="DG29" s="63">
        <f t="shared" si="13"/>
        <v>0.8016867469879518</v>
      </c>
      <c r="DH29" s="155">
        <f t="shared" si="14"/>
        <v>161.64072289156627</v>
      </c>
      <c r="DI29" s="131">
        <f t="shared" si="15"/>
        <v>9.033253012048194</v>
      </c>
      <c r="DJ29" s="133" t="s">
        <v>838</v>
      </c>
      <c r="DK29" s="58"/>
      <c r="DL29" s="58"/>
      <c r="DM29" s="134" t="s">
        <v>838</v>
      </c>
      <c r="DN29" s="255"/>
      <c r="DO29" s="256"/>
    </row>
    <row r="30" spans="1:119" ht="15">
      <c r="A30" s="26">
        <v>5037</v>
      </c>
      <c r="B30" s="23" t="s">
        <v>647</v>
      </c>
      <c r="C30" s="97" t="s">
        <v>810</v>
      </c>
      <c r="D30" s="40" t="s">
        <v>175</v>
      </c>
      <c r="E30" s="90" t="s">
        <v>192</v>
      </c>
      <c r="F30" s="22" t="s">
        <v>879</v>
      </c>
      <c r="G30" s="35" t="s">
        <v>1569</v>
      </c>
      <c r="H30" s="33" t="s">
        <v>1570</v>
      </c>
      <c r="I30" s="16" t="s">
        <v>1105</v>
      </c>
      <c r="J30" s="44" t="s">
        <v>1106</v>
      </c>
      <c r="K30" s="99" t="s">
        <v>1107</v>
      </c>
      <c r="L30" s="104">
        <v>621</v>
      </c>
      <c r="M30" s="59">
        <v>658</v>
      </c>
      <c r="N30" s="71">
        <f t="shared" si="0"/>
        <v>0.01874366767983789</v>
      </c>
      <c r="O30" s="59"/>
      <c r="P30" s="59"/>
      <c r="Q30" s="59"/>
      <c r="R30" s="105"/>
      <c r="S30" s="115">
        <v>0.23349436392914655</v>
      </c>
      <c r="T30" s="60">
        <v>0.039</v>
      </c>
      <c r="U30" s="61">
        <v>31096</v>
      </c>
      <c r="V30" s="61">
        <v>555</v>
      </c>
      <c r="W30" s="60">
        <v>0.0322061191626409</v>
      </c>
      <c r="X30" s="116">
        <v>151526</v>
      </c>
      <c r="Y30" s="315">
        <v>0.9643</v>
      </c>
      <c r="Z30" s="316">
        <v>0.0179</v>
      </c>
      <c r="AA30" s="316">
        <v>0</v>
      </c>
      <c r="AB30" s="316">
        <v>0</v>
      </c>
      <c r="AC30" s="316">
        <v>0</v>
      </c>
      <c r="AD30" s="316">
        <v>0.0179</v>
      </c>
      <c r="AE30" s="316">
        <v>0</v>
      </c>
      <c r="AF30" s="316">
        <v>0</v>
      </c>
      <c r="AG30" s="329">
        <v>483</v>
      </c>
      <c r="AH30" s="329">
        <v>1.36</v>
      </c>
      <c r="AI30" s="330">
        <v>1251</v>
      </c>
      <c r="AJ30" s="315">
        <v>0.7917000000000001</v>
      </c>
      <c r="AK30" s="316">
        <v>0.0417</v>
      </c>
      <c r="AL30" s="316">
        <v>0</v>
      </c>
      <c r="AM30" s="316">
        <v>0.0625</v>
      </c>
      <c r="AN30" s="316">
        <v>0.1042</v>
      </c>
      <c r="AO30" s="316">
        <v>0</v>
      </c>
      <c r="AP30" s="316">
        <v>0</v>
      </c>
      <c r="AQ30" s="316">
        <v>0</v>
      </c>
      <c r="AR30" s="316"/>
      <c r="AS30" s="316"/>
      <c r="AT30" s="316"/>
      <c r="AU30" s="316"/>
      <c r="AV30" s="345"/>
      <c r="AW30" s="359">
        <v>0</v>
      </c>
      <c r="AX30" s="354">
        <v>0</v>
      </c>
      <c r="AY30" s="354">
        <v>5.4</v>
      </c>
      <c r="AZ30" s="354">
        <v>758.63</v>
      </c>
      <c r="BA30" s="354">
        <v>486.97</v>
      </c>
      <c r="BB30" s="354">
        <v>1251</v>
      </c>
      <c r="BC30" s="360">
        <v>5.4</v>
      </c>
      <c r="BD30" s="254">
        <v>11833</v>
      </c>
      <c r="BE30" s="254">
        <v>20</v>
      </c>
      <c r="BF30" s="254">
        <v>13059</v>
      </c>
      <c r="BG30" s="254">
        <v>666</v>
      </c>
      <c r="BH30" s="254">
        <v>3361</v>
      </c>
      <c r="BI30" s="254">
        <v>237</v>
      </c>
      <c r="BJ30" s="254">
        <v>5909</v>
      </c>
      <c r="BK30" s="254">
        <v>361</v>
      </c>
      <c r="BL30" s="254">
        <v>7056</v>
      </c>
      <c r="BM30" s="254">
        <v>3</v>
      </c>
      <c r="BN30" s="295">
        <v>15131</v>
      </c>
      <c r="BO30" s="296">
        <v>25</v>
      </c>
      <c r="BP30" s="296">
        <v>8990</v>
      </c>
      <c r="BQ30" s="296">
        <v>458</v>
      </c>
      <c r="BR30" s="62"/>
      <c r="BS30" s="126"/>
      <c r="BT30" s="62">
        <f t="shared" si="16"/>
        <v>26964</v>
      </c>
      <c r="BU30" s="62">
        <f t="shared" si="17"/>
        <v>45</v>
      </c>
      <c r="BV30" s="253">
        <f t="shared" si="18"/>
        <v>22049</v>
      </c>
      <c r="BW30" s="253">
        <f t="shared" si="19"/>
        <v>1124</v>
      </c>
      <c r="BX30" s="62">
        <f t="shared" si="20"/>
        <v>3361</v>
      </c>
      <c r="BY30" s="62">
        <f t="shared" si="21"/>
        <v>237</v>
      </c>
      <c r="BZ30" s="62">
        <f t="shared" si="22"/>
        <v>5909</v>
      </c>
      <c r="CA30" s="62">
        <f t="shared" si="23"/>
        <v>361</v>
      </c>
      <c r="CB30" s="62">
        <f t="shared" si="27"/>
        <v>7056</v>
      </c>
      <c r="CC30" s="126">
        <f t="shared" si="24"/>
        <v>3</v>
      </c>
      <c r="CD30" s="369">
        <v>44624</v>
      </c>
      <c r="CE30" s="369">
        <v>3061</v>
      </c>
      <c r="CF30" s="152">
        <v>41694</v>
      </c>
      <c r="CG30" s="153">
        <v>2852</v>
      </c>
      <c r="CH30" s="153">
        <v>19799</v>
      </c>
      <c r="CI30" s="153">
        <v>1395</v>
      </c>
      <c r="CJ30" s="153">
        <v>259</v>
      </c>
      <c r="CK30" s="154">
        <v>10</v>
      </c>
      <c r="CL30" s="125">
        <f t="shared" si="25"/>
        <v>41218</v>
      </c>
      <c r="CM30" s="126">
        <f t="shared" si="26"/>
        <v>1287</v>
      </c>
      <c r="CN30" s="62">
        <f t="shared" si="1"/>
        <v>24121</v>
      </c>
      <c r="CO30" s="62">
        <f t="shared" si="2"/>
        <v>483</v>
      </c>
      <c r="CP30" s="155">
        <f t="shared" si="28"/>
        <v>65339</v>
      </c>
      <c r="CQ30" s="153">
        <f t="shared" si="29"/>
        <v>1770</v>
      </c>
      <c r="CR30" s="153">
        <f t="shared" si="30"/>
        <v>61752</v>
      </c>
      <c r="CS30" s="153">
        <f t="shared" si="31"/>
        <v>4257</v>
      </c>
      <c r="CT30" s="245">
        <v>520</v>
      </c>
      <c r="CU30" s="153">
        <f t="shared" si="32"/>
        <v>127091</v>
      </c>
      <c r="CV30" s="154">
        <f t="shared" si="33"/>
        <v>6547</v>
      </c>
      <c r="CW30" s="153">
        <f t="shared" si="3"/>
        <v>62.641337386018236</v>
      </c>
      <c r="CX30" s="153">
        <f t="shared" si="4"/>
        <v>1.9559270516717324</v>
      </c>
      <c r="CY30" s="153">
        <f t="shared" si="5"/>
        <v>36.6580547112462</v>
      </c>
      <c r="CZ30" s="153">
        <f t="shared" si="6"/>
        <v>0.7340425531914894</v>
      </c>
      <c r="DA30" s="155">
        <f t="shared" si="7"/>
        <v>99.29939209726444</v>
      </c>
      <c r="DB30" s="155">
        <f t="shared" si="8"/>
        <v>2.689969604863222</v>
      </c>
      <c r="DC30" s="155">
        <f t="shared" si="9"/>
        <v>67.8176291793313</v>
      </c>
      <c r="DD30" s="155">
        <f t="shared" si="10"/>
        <v>4.651975683890577</v>
      </c>
      <c r="DE30" s="155">
        <f t="shared" si="11"/>
        <v>93.84802431610942</v>
      </c>
      <c r="DF30" s="63">
        <f t="shared" si="12"/>
        <v>6.4696048632218845</v>
      </c>
      <c r="DG30" s="63">
        <f t="shared" si="13"/>
        <v>0.790273556231003</v>
      </c>
      <c r="DH30" s="155">
        <f t="shared" si="14"/>
        <v>193.14741641337386</v>
      </c>
      <c r="DI30" s="131">
        <f t="shared" si="15"/>
        <v>9.94984802431611</v>
      </c>
      <c r="DJ30" s="133" t="s">
        <v>837</v>
      </c>
      <c r="DK30" s="58">
        <v>0</v>
      </c>
      <c r="DL30" s="58">
        <v>0</v>
      </c>
      <c r="DM30" s="134" t="s">
        <v>838</v>
      </c>
      <c r="DN30" s="255"/>
      <c r="DO30" s="256"/>
    </row>
    <row r="31" spans="1:119" ht="15">
      <c r="A31" s="31">
        <v>5042</v>
      </c>
      <c r="B31" s="24" t="s">
        <v>648</v>
      </c>
      <c r="C31" s="98" t="s">
        <v>809</v>
      </c>
      <c r="D31" s="100" t="s">
        <v>176</v>
      </c>
      <c r="E31" s="93" t="s">
        <v>177</v>
      </c>
      <c r="F31" s="25" t="s">
        <v>866</v>
      </c>
      <c r="G31" s="142" t="s">
        <v>1078</v>
      </c>
      <c r="H31" s="34" t="s">
        <v>1542</v>
      </c>
      <c r="I31" s="18" t="s">
        <v>1078</v>
      </c>
      <c r="J31" s="46" t="s">
        <v>1079</v>
      </c>
      <c r="K31" s="266" t="s">
        <v>1080</v>
      </c>
      <c r="L31" s="106">
        <v>625</v>
      </c>
      <c r="M31" s="64">
        <v>676</v>
      </c>
      <c r="N31" s="147">
        <f t="shared" si="0"/>
        <v>0.02514792899408284</v>
      </c>
      <c r="O31" s="64"/>
      <c r="P31" s="64"/>
      <c r="Q31" s="64"/>
      <c r="R31" s="107"/>
      <c r="S31" s="117">
        <v>0.256</v>
      </c>
      <c r="T31" s="66">
        <v>0.08</v>
      </c>
      <c r="U31" s="67">
        <v>24831</v>
      </c>
      <c r="V31" s="67">
        <v>659</v>
      </c>
      <c r="W31" s="66">
        <v>0.024</v>
      </c>
      <c r="X31" s="118">
        <v>110541</v>
      </c>
      <c r="Y31" s="317">
        <v>0.9206</v>
      </c>
      <c r="Z31" s="318">
        <v>0</v>
      </c>
      <c r="AA31" s="318">
        <v>0.0317</v>
      </c>
      <c r="AB31" s="318">
        <v>0.0317</v>
      </c>
      <c r="AC31" s="318">
        <v>0</v>
      </c>
      <c r="AD31" s="318">
        <v>0</v>
      </c>
      <c r="AE31" s="318">
        <v>0</v>
      </c>
      <c r="AF31" s="318">
        <v>0.0159</v>
      </c>
      <c r="AG31" s="331">
        <v>261.83</v>
      </c>
      <c r="AH31" s="331">
        <v>2.58</v>
      </c>
      <c r="AI31" s="332">
        <v>267.85</v>
      </c>
      <c r="AJ31" s="317">
        <v>0.9</v>
      </c>
      <c r="AK31" s="318">
        <v>0.1</v>
      </c>
      <c r="AL31" s="318">
        <v>0</v>
      </c>
      <c r="AM31" s="318">
        <v>0</v>
      </c>
      <c r="AN31" s="318">
        <v>0</v>
      </c>
      <c r="AO31" s="318">
        <v>0</v>
      </c>
      <c r="AP31" s="318">
        <v>0</v>
      </c>
      <c r="AQ31" s="318">
        <v>0</v>
      </c>
      <c r="AR31" s="318"/>
      <c r="AS31" s="318"/>
      <c r="AT31" s="318"/>
      <c r="AU31" s="318"/>
      <c r="AV31" s="346"/>
      <c r="AW31" s="361">
        <v>0</v>
      </c>
      <c r="AX31" s="355">
        <v>0</v>
      </c>
      <c r="AY31" s="355">
        <v>5.97</v>
      </c>
      <c r="AZ31" s="355">
        <v>0.05</v>
      </c>
      <c r="BA31" s="355">
        <v>261.83</v>
      </c>
      <c r="BB31" s="355">
        <v>267.85</v>
      </c>
      <c r="BC31" s="362">
        <v>5.97</v>
      </c>
      <c r="BD31" s="270">
        <v>14254</v>
      </c>
      <c r="BE31" s="270">
        <v>24</v>
      </c>
      <c r="BF31" s="270">
        <v>14350</v>
      </c>
      <c r="BG31" s="270">
        <v>732</v>
      </c>
      <c r="BH31" s="270">
        <v>3453</v>
      </c>
      <c r="BI31" s="270">
        <v>243</v>
      </c>
      <c r="BJ31" s="270">
        <v>6071</v>
      </c>
      <c r="BK31" s="270">
        <v>370</v>
      </c>
      <c r="BL31" s="270">
        <v>7245</v>
      </c>
      <c r="BM31" s="270">
        <v>3</v>
      </c>
      <c r="BN31" s="299">
        <v>7458</v>
      </c>
      <c r="BO31" s="271">
        <v>13</v>
      </c>
      <c r="BP31" s="271">
        <v>6532</v>
      </c>
      <c r="BQ31" s="271">
        <v>333</v>
      </c>
      <c r="BR31" s="68"/>
      <c r="BS31" s="128"/>
      <c r="BT31" s="68">
        <f t="shared" si="16"/>
        <v>21712</v>
      </c>
      <c r="BU31" s="68">
        <f t="shared" si="17"/>
        <v>37</v>
      </c>
      <c r="BV31" s="272">
        <f t="shared" si="18"/>
        <v>20882</v>
      </c>
      <c r="BW31" s="272">
        <f t="shared" si="19"/>
        <v>1065</v>
      </c>
      <c r="BX31" s="68">
        <f t="shared" si="20"/>
        <v>3453</v>
      </c>
      <c r="BY31" s="68">
        <f t="shared" si="21"/>
        <v>243</v>
      </c>
      <c r="BZ31" s="68">
        <f t="shared" si="22"/>
        <v>6071</v>
      </c>
      <c r="CA31" s="68">
        <f t="shared" si="23"/>
        <v>370</v>
      </c>
      <c r="CB31" s="68">
        <f t="shared" si="27"/>
        <v>7245</v>
      </c>
      <c r="CC31" s="128">
        <f t="shared" si="24"/>
        <v>3</v>
      </c>
      <c r="CD31" s="373">
        <v>30266</v>
      </c>
      <c r="CE31" s="373">
        <v>2058</v>
      </c>
      <c r="CF31" s="156">
        <v>28390</v>
      </c>
      <c r="CG31" s="157">
        <v>1930</v>
      </c>
      <c r="CH31" s="157">
        <v>5862</v>
      </c>
      <c r="CI31" s="157">
        <v>414</v>
      </c>
      <c r="CJ31" s="157">
        <v>300</v>
      </c>
      <c r="CK31" s="158">
        <v>12</v>
      </c>
      <c r="CL31" s="127">
        <f t="shared" si="25"/>
        <v>45373</v>
      </c>
      <c r="CM31" s="128">
        <f t="shared" si="26"/>
        <v>1372</v>
      </c>
      <c r="CN31" s="68">
        <f t="shared" si="1"/>
        <v>13990</v>
      </c>
      <c r="CO31" s="68">
        <f t="shared" si="2"/>
        <v>346</v>
      </c>
      <c r="CP31" s="159">
        <f t="shared" si="28"/>
        <v>59363</v>
      </c>
      <c r="CQ31" s="157">
        <f t="shared" si="29"/>
        <v>1718</v>
      </c>
      <c r="CR31" s="157">
        <f t="shared" si="30"/>
        <v>34552</v>
      </c>
      <c r="CS31" s="157">
        <f t="shared" si="31"/>
        <v>2356</v>
      </c>
      <c r="CT31" s="246">
        <v>515</v>
      </c>
      <c r="CU31" s="157">
        <f t="shared" si="32"/>
        <v>93915</v>
      </c>
      <c r="CV31" s="158">
        <f t="shared" si="33"/>
        <v>4589</v>
      </c>
      <c r="CW31" s="157">
        <f t="shared" si="3"/>
        <v>67.1198224852071</v>
      </c>
      <c r="CX31" s="157">
        <f t="shared" si="4"/>
        <v>2.029585798816568</v>
      </c>
      <c r="CY31" s="157">
        <f t="shared" si="5"/>
        <v>20.69526627218935</v>
      </c>
      <c r="CZ31" s="157">
        <f t="shared" si="6"/>
        <v>0.5118343195266272</v>
      </c>
      <c r="DA31" s="159">
        <f t="shared" si="7"/>
        <v>87.81508875739645</v>
      </c>
      <c r="DB31" s="159">
        <f t="shared" si="8"/>
        <v>2.5414201183431953</v>
      </c>
      <c r="DC31" s="159">
        <f t="shared" si="9"/>
        <v>44.77218934911242</v>
      </c>
      <c r="DD31" s="159">
        <f t="shared" si="10"/>
        <v>3.044378698224852</v>
      </c>
      <c r="DE31" s="159">
        <f t="shared" si="11"/>
        <v>51.112426035502956</v>
      </c>
      <c r="DF31" s="69">
        <f t="shared" si="12"/>
        <v>3.485207100591716</v>
      </c>
      <c r="DG31" s="69">
        <f t="shared" si="13"/>
        <v>0.7618343195266272</v>
      </c>
      <c r="DH31" s="159">
        <f t="shared" si="14"/>
        <v>138.92751479289942</v>
      </c>
      <c r="DI31" s="132">
        <f t="shared" si="15"/>
        <v>6.788461538461537</v>
      </c>
      <c r="DJ31" s="135" t="s">
        <v>838</v>
      </c>
      <c r="DK31" s="70"/>
      <c r="DL31" s="70"/>
      <c r="DM31" s="136" t="s">
        <v>838</v>
      </c>
      <c r="DN31" s="255"/>
      <c r="DO31" s="256"/>
    </row>
    <row r="32" spans="1:119" ht="15">
      <c r="A32" s="26">
        <v>7000</v>
      </c>
      <c r="B32" s="23" t="s">
        <v>649</v>
      </c>
      <c r="C32" s="97" t="s">
        <v>807</v>
      </c>
      <c r="D32" s="40" t="s">
        <v>178</v>
      </c>
      <c r="E32" s="90" t="s">
        <v>179</v>
      </c>
      <c r="F32" s="22" t="s">
        <v>867</v>
      </c>
      <c r="G32" s="35" t="s">
        <v>1543</v>
      </c>
      <c r="H32" s="33" t="s">
        <v>1544</v>
      </c>
      <c r="I32" s="22" t="s">
        <v>1081</v>
      </c>
      <c r="J32" s="45" t="s">
        <v>178</v>
      </c>
      <c r="K32" s="22"/>
      <c r="L32" s="104">
        <v>80351</v>
      </c>
      <c r="M32" s="59">
        <v>83337</v>
      </c>
      <c r="N32" s="71">
        <f t="shared" si="0"/>
        <v>0.011943474487122555</v>
      </c>
      <c r="O32" s="72">
        <v>85950</v>
      </c>
      <c r="P32" s="72">
        <v>90228</v>
      </c>
      <c r="Q32" s="72">
        <v>92242</v>
      </c>
      <c r="R32" s="105">
        <f>(L32/Q32-1)/-1</f>
        <v>0.12891090826304719</v>
      </c>
      <c r="S32" s="115"/>
      <c r="T32" s="60">
        <v>0.066</v>
      </c>
      <c r="U32" s="61">
        <v>29293</v>
      </c>
      <c r="V32" s="61">
        <v>717</v>
      </c>
      <c r="W32" s="60">
        <v>0.04393224726512427</v>
      </c>
      <c r="X32" s="116">
        <v>322499</v>
      </c>
      <c r="Y32" s="313">
        <v>0.6563</v>
      </c>
      <c r="Z32" s="314">
        <v>0.026000000000000002</v>
      </c>
      <c r="AA32" s="314">
        <v>0.061900000000000004</v>
      </c>
      <c r="AB32" s="314">
        <v>0.0165</v>
      </c>
      <c r="AC32" s="314">
        <v>0.0183</v>
      </c>
      <c r="AD32" s="314">
        <v>0.1603</v>
      </c>
      <c r="AE32" s="314">
        <v>0.0055000000000000005</v>
      </c>
      <c r="AF32" s="314">
        <v>0.0553</v>
      </c>
      <c r="AG32" s="327"/>
      <c r="AH32" s="327"/>
      <c r="AI32" s="328"/>
      <c r="AJ32" s="313">
        <v>0.7561</v>
      </c>
      <c r="AK32" s="314">
        <v>0.0931</v>
      </c>
      <c r="AL32" s="314">
        <v>0.009300000000000001</v>
      </c>
      <c r="AM32" s="314">
        <v>0.1026</v>
      </c>
      <c r="AN32" s="314">
        <v>0.0239</v>
      </c>
      <c r="AO32" s="314">
        <v>0.0036</v>
      </c>
      <c r="AP32" s="314">
        <v>0.001</v>
      </c>
      <c r="AQ32" s="314">
        <v>0.0105</v>
      </c>
      <c r="AR32" s="343"/>
      <c r="AS32" s="343"/>
      <c r="AT32" s="343"/>
      <c r="AU32" s="343"/>
      <c r="AV32" s="344"/>
      <c r="AW32" s="359">
        <v>0</v>
      </c>
      <c r="AX32" s="354">
        <v>137078.06</v>
      </c>
      <c r="AY32" s="354">
        <v>366.31</v>
      </c>
      <c r="AZ32" s="354">
        <v>84522.63</v>
      </c>
      <c r="BA32" s="354">
        <v>719772.31</v>
      </c>
      <c r="BB32" s="354">
        <v>941739.31</v>
      </c>
      <c r="BC32" s="360">
        <v>137444.36</v>
      </c>
      <c r="BD32" s="254">
        <v>975743</v>
      </c>
      <c r="BE32" s="254">
        <v>1749</v>
      </c>
      <c r="BF32" s="254">
        <v>1397552</v>
      </c>
      <c r="BG32" s="254">
        <v>71275</v>
      </c>
      <c r="BH32" s="254">
        <v>78267</v>
      </c>
      <c r="BI32" s="254">
        <v>5517</v>
      </c>
      <c r="BJ32" s="254">
        <v>138038</v>
      </c>
      <c r="BK32" s="254">
        <v>8422</v>
      </c>
      <c r="BL32" s="254">
        <v>689192</v>
      </c>
      <c r="BM32" s="254">
        <v>255</v>
      </c>
      <c r="BN32" s="295">
        <v>1776172</v>
      </c>
      <c r="BO32" s="296">
        <v>3042</v>
      </c>
      <c r="BP32" s="296">
        <v>954660</v>
      </c>
      <c r="BQ32" s="296">
        <v>48688</v>
      </c>
      <c r="BR32" s="62"/>
      <c r="BS32" s="126"/>
      <c r="BT32" s="62">
        <f t="shared" si="16"/>
        <v>2751915</v>
      </c>
      <c r="BU32" s="62">
        <f t="shared" si="17"/>
        <v>4791</v>
      </c>
      <c r="BV32" s="253">
        <f t="shared" si="18"/>
        <v>2352212</v>
      </c>
      <c r="BW32" s="253">
        <f t="shared" si="19"/>
        <v>119963</v>
      </c>
      <c r="BX32" s="62">
        <f t="shared" si="20"/>
        <v>78267</v>
      </c>
      <c r="BY32" s="62">
        <f t="shared" si="21"/>
        <v>5517</v>
      </c>
      <c r="BZ32" s="62">
        <f t="shared" si="22"/>
        <v>138038</v>
      </c>
      <c r="CA32" s="62">
        <f t="shared" si="23"/>
        <v>8422</v>
      </c>
      <c r="CB32" s="62">
        <f t="shared" si="27"/>
        <v>689192</v>
      </c>
      <c r="CC32" s="126">
        <f t="shared" si="24"/>
        <v>255</v>
      </c>
      <c r="CD32" s="369">
        <v>4091269</v>
      </c>
      <c r="CE32" s="369">
        <v>279953</v>
      </c>
      <c r="CF32" s="152">
        <v>3871213</v>
      </c>
      <c r="CG32" s="153">
        <v>264773</v>
      </c>
      <c r="CH32" s="153">
        <v>1192169</v>
      </c>
      <c r="CI32" s="153">
        <v>84034</v>
      </c>
      <c r="CJ32" s="153">
        <v>32281</v>
      </c>
      <c r="CK32" s="154">
        <v>1292</v>
      </c>
      <c r="CL32" s="62">
        <f t="shared" si="25"/>
        <v>3278792</v>
      </c>
      <c r="CM32" s="126">
        <f t="shared" si="26"/>
        <v>87218</v>
      </c>
      <c r="CN32" s="62">
        <f t="shared" si="1"/>
        <v>2730832</v>
      </c>
      <c r="CO32" s="62">
        <f t="shared" si="2"/>
        <v>51730</v>
      </c>
      <c r="CP32" s="155">
        <f t="shared" si="28"/>
        <v>6009624</v>
      </c>
      <c r="CQ32" s="153">
        <f t="shared" si="29"/>
        <v>138948</v>
      </c>
      <c r="CR32" s="153">
        <f t="shared" si="30"/>
        <v>5095663</v>
      </c>
      <c r="CS32" s="153">
        <f t="shared" si="31"/>
        <v>350099</v>
      </c>
      <c r="CT32" s="245">
        <v>73319</v>
      </c>
      <c r="CU32" s="153">
        <f t="shared" si="32"/>
        <v>11105287</v>
      </c>
      <c r="CV32" s="154">
        <f t="shared" si="33"/>
        <v>562366</v>
      </c>
      <c r="CW32" s="153">
        <f t="shared" si="3"/>
        <v>39.343772873993544</v>
      </c>
      <c r="CX32" s="153">
        <f t="shared" si="4"/>
        <v>1.0465699509221593</v>
      </c>
      <c r="CY32" s="153">
        <f t="shared" si="5"/>
        <v>32.7685421841439</v>
      </c>
      <c r="CZ32" s="153">
        <f t="shared" si="6"/>
        <v>0.6207326877617385</v>
      </c>
      <c r="DA32" s="155">
        <f t="shared" si="7"/>
        <v>72.11231505813744</v>
      </c>
      <c r="DB32" s="155">
        <f t="shared" si="8"/>
        <v>1.6673026386838978</v>
      </c>
      <c r="DC32" s="155">
        <f t="shared" si="9"/>
        <v>49.09306790501218</v>
      </c>
      <c r="DD32" s="155">
        <f t="shared" si="10"/>
        <v>3.359288191319582</v>
      </c>
      <c r="DE32" s="155">
        <f t="shared" si="11"/>
        <v>61.14526560831323</v>
      </c>
      <c r="DF32" s="63">
        <f t="shared" si="12"/>
        <v>4.201003155861142</v>
      </c>
      <c r="DG32" s="63">
        <f t="shared" si="13"/>
        <v>0.8797892892712721</v>
      </c>
      <c r="DH32" s="155">
        <f t="shared" si="14"/>
        <v>133.25758066645068</v>
      </c>
      <c r="DI32" s="131">
        <f t="shared" si="15"/>
        <v>6.748095083816312</v>
      </c>
      <c r="DJ32" s="133" t="s">
        <v>838</v>
      </c>
      <c r="DK32" s="58"/>
      <c r="DL32" s="58"/>
      <c r="DM32" s="134" t="s">
        <v>838</v>
      </c>
      <c r="DN32" s="255"/>
      <c r="DO32" s="256"/>
    </row>
    <row r="33" spans="1:119" ht="15">
      <c r="A33" s="26">
        <v>7005</v>
      </c>
      <c r="B33" s="23" t="s">
        <v>650</v>
      </c>
      <c r="C33" s="97" t="s">
        <v>810</v>
      </c>
      <c r="D33" s="40" t="s">
        <v>180</v>
      </c>
      <c r="E33" s="90" t="s">
        <v>181</v>
      </c>
      <c r="F33" s="22" t="s">
        <v>868</v>
      </c>
      <c r="G33" s="35" t="s">
        <v>1545</v>
      </c>
      <c r="H33" s="33" t="s">
        <v>1546</v>
      </c>
      <c r="I33" s="16" t="s">
        <v>1082</v>
      </c>
      <c r="J33" s="45" t="s">
        <v>180</v>
      </c>
      <c r="K33" s="22" t="s">
        <v>1083</v>
      </c>
      <c r="L33" s="104">
        <v>4790</v>
      </c>
      <c r="M33" s="59">
        <v>5189</v>
      </c>
      <c r="N33" s="71">
        <f t="shared" si="0"/>
        <v>0.02563114280208134</v>
      </c>
      <c r="O33" s="59"/>
      <c r="P33" s="59"/>
      <c r="Q33" s="59"/>
      <c r="R33" s="105"/>
      <c r="S33" s="115">
        <v>0.33924843423799583</v>
      </c>
      <c r="T33" s="60">
        <v>0.06</v>
      </c>
      <c r="U33" s="61">
        <v>27811</v>
      </c>
      <c r="V33" s="61">
        <v>720</v>
      </c>
      <c r="W33" s="60">
        <v>0.033402922755741124</v>
      </c>
      <c r="X33" s="116">
        <v>325994</v>
      </c>
      <c r="Y33" s="315">
        <v>0.6472</v>
      </c>
      <c r="Z33" s="316">
        <v>0.0315</v>
      </c>
      <c r="AA33" s="316">
        <v>0.0562</v>
      </c>
      <c r="AB33" s="316">
        <v>0.0292</v>
      </c>
      <c r="AC33" s="316">
        <v>0</v>
      </c>
      <c r="AD33" s="316">
        <v>0.2112</v>
      </c>
      <c r="AE33" s="316">
        <v>0.0045000000000000005</v>
      </c>
      <c r="AF33" s="316">
        <v>0.0202</v>
      </c>
      <c r="AG33" s="329">
        <v>569.36</v>
      </c>
      <c r="AH33" s="329">
        <v>9.11</v>
      </c>
      <c r="AI33" s="330">
        <v>995</v>
      </c>
      <c r="AJ33" s="315">
        <v>0.7967</v>
      </c>
      <c r="AK33" s="316">
        <v>0.059000000000000004</v>
      </c>
      <c r="AL33" s="316">
        <v>0.0066</v>
      </c>
      <c r="AM33" s="316">
        <v>0.1246</v>
      </c>
      <c r="AN33" s="316">
        <v>0</v>
      </c>
      <c r="AO33" s="316">
        <v>0.0066</v>
      </c>
      <c r="AP33" s="316">
        <v>0</v>
      </c>
      <c r="AQ33" s="316">
        <v>0.0066</v>
      </c>
      <c r="AR33" s="316"/>
      <c r="AS33" s="316"/>
      <c r="AT33" s="316"/>
      <c r="AU33" s="316"/>
      <c r="AV33" s="345"/>
      <c r="AW33" s="359">
        <v>0</v>
      </c>
      <c r="AX33" s="354">
        <v>0.01</v>
      </c>
      <c r="AY33" s="354">
        <v>25.81</v>
      </c>
      <c r="AZ33" s="354">
        <v>315.92</v>
      </c>
      <c r="BA33" s="354">
        <v>654.26</v>
      </c>
      <c r="BB33" s="354">
        <v>996</v>
      </c>
      <c r="BC33" s="360">
        <v>25.81</v>
      </c>
      <c r="BD33" s="254">
        <v>107849</v>
      </c>
      <c r="BE33" s="254">
        <v>180</v>
      </c>
      <c r="BF33" s="254">
        <v>118224</v>
      </c>
      <c r="BG33" s="254">
        <v>6030</v>
      </c>
      <c r="BH33" s="254">
        <v>4739</v>
      </c>
      <c r="BI33" s="254">
        <v>334</v>
      </c>
      <c r="BJ33" s="254">
        <v>8369</v>
      </c>
      <c r="BK33" s="254">
        <v>511</v>
      </c>
      <c r="BL33" s="254">
        <v>41663</v>
      </c>
      <c r="BM33" s="254">
        <v>15</v>
      </c>
      <c r="BN33" s="295">
        <v>134618</v>
      </c>
      <c r="BO33" s="296">
        <v>224</v>
      </c>
      <c r="BP33" s="296">
        <v>88845</v>
      </c>
      <c r="BQ33" s="296">
        <v>4531</v>
      </c>
      <c r="BR33" s="62"/>
      <c r="BS33" s="126"/>
      <c r="BT33" s="62">
        <f t="shared" si="16"/>
        <v>242467</v>
      </c>
      <c r="BU33" s="62">
        <f t="shared" si="17"/>
        <v>404</v>
      </c>
      <c r="BV33" s="253">
        <f t="shared" si="18"/>
        <v>207069</v>
      </c>
      <c r="BW33" s="253">
        <f t="shared" si="19"/>
        <v>10561</v>
      </c>
      <c r="BX33" s="62">
        <f t="shared" si="20"/>
        <v>4739</v>
      </c>
      <c r="BY33" s="62">
        <f t="shared" si="21"/>
        <v>334</v>
      </c>
      <c r="BZ33" s="62">
        <f t="shared" si="22"/>
        <v>8369</v>
      </c>
      <c r="CA33" s="62">
        <f t="shared" si="23"/>
        <v>511</v>
      </c>
      <c r="CB33" s="62">
        <f t="shared" si="27"/>
        <v>41663</v>
      </c>
      <c r="CC33" s="126">
        <f t="shared" si="24"/>
        <v>15</v>
      </c>
      <c r="CD33" s="369">
        <v>298134</v>
      </c>
      <c r="CE33" s="369">
        <v>20353</v>
      </c>
      <c r="CF33" s="152">
        <v>283170</v>
      </c>
      <c r="CG33" s="153">
        <v>19320</v>
      </c>
      <c r="CH33" s="153">
        <v>132868</v>
      </c>
      <c r="CI33" s="153">
        <v>9356</v>
      </c>
      <c r="CJ33" s="153">
        <v>2833</v>
      </c>
      <c r="CK33" s="154">
        <v>113</v>
      </c>
      <c r="CL33" s="62">
        <f t="shared" si="25"/>
        <v>280844</v>
      </c>
      <c r="CM33" s="126">
        <f t="shared" si="26"/>
        <v>7070</v>
      </c>
      <c r="CN33" s="62">
        <f t="shared" si="1"/>
        <v>223463</v>
      </c>
      <c r="CO33" s="62">
        <f t="shared" si="2"/>
        <v>4755</v>
      </c>
      <c r="CP33" s="155">
        <f t="shared" si="28"/>
        <v>504307</v>
      </c>
      <c r="CQ33" s="153">
        <f t="shared" si="29"/>
        <v>11825</v>
      </c>
      <c r="CR33" s="153">
        <f t="shared" si="30"/>
        <v>418871</v>
      </c>
      <c r="CS33" s="153">
        <f t="shared" si="31"/>
        <v>28789</v>
      </c>
      <c r="CT33" s="245">
        <v>3451</v>
      </c>
      <c r="CU33" s="153">
        <f t="shared" si="32"/>
        <v>923178</v>
      </c>
      <c r="CV33" s="154">
        <f t="shared" si="33"/>
        <v>44065</v>
      </c>
      <c r="CW33" s="153">
        <f t="shared" si="3"/>
        <v>54.12295239930622</v>
      </c>
      <c r="CX33" s="153">
        <f t="shared" si="4"/>
        <v>1.3624975910580073</v>
      </c>
      <c r="CY33" s="153">
        <f t="shared" si="5"/>
        <v>43.06475236076315</v>
      </c>
      <c r="CZ33" s="153">
        <f t="shared" si="6"/>
        <v>0.9163615340142609</v>
      </c>
      <c r="DA33" s="155">
        <f t="shared" si="7"/>
        <v>97.18770476006938</v>
      </c>
      <c r="DB33" s="155">
        <f t="shared" si="8"/>
        <v>2.2788591250722683</v>
      </c>
      <c r="DC33" s="155">
        <f t="shared" si="9"/>
        <v>57.45500096357679</v>
      </c>
      <c r="DD33" s="155">
        <f t="shared" si="10"/>
        <v>3.9223357101560996</v>
      </c>
      <c r="DE33" s="155">
        <f t="shared" si="11"/>
        <v>80.72287531316246</v>
      </c>
      <c r="DF33" s="63">
        <f t="shared" si="12"/>
        <v>5.548082482173829</v>
      </c>
      <c r="DG33" s="63">
        <f t="shared" si="13"/>
        <v>0.6650607053382155</v>
      </c>
      <c r="DH33" s="155">
        <f t="shared" si="14"/>
        <v>177.91058007323184</v>
      </c>
      <c r="DI33" s="131">
        <f t="shared" si="15"/>
        <v>8.492002312584312</v>
      </c>
      <c r="DJ33" s="133" t="s">
        <v>838</v>
      </c>
      <c r="DK33" s="58"/>
      <c r="DL33" s="58"/>
      <c r="DM33" s="134" t="s">
        <v>838</v>
      </c>
      <c r="DN33" s="255"/>
      <c r="DO33" s="256"/>
    </row>
    <row r="34" spans="1:119" ht="15">
      <c r="A34" s="26">
        <v>7009</v>
      </c>
      <c r="B34" s="23" t="s">
        <v>651</v>
      </c>
      <c r="C34" s="97" t="s">
        <v>811</v>
      </c>
      <c r="D34" s="40" t="s">
        <v>182</v>
      </c>
      <c r="E34" s="90" t="s">
        <v>183</v>
      </c>
      <c r="F34" s="22" t="s">
        <v>869</v>
      </c>
      <c r="G34" s="35" t="s">
        <v>1547</v>
      </c>
      <c r="H34" s="33" t="s">
        <v>1548</v>
      </c>
      <c r="I34" s="16"/>
      <c r="J34" s="44"/>
      <c r="K34" s="16"/>
      <c r="L34" s="104">
        <v>1289</v>
      </c>
      <c r="M34" s="59">
        <v>1479</v>
      </c>
      <c r="N34" s="71">
        <f t="shared" si="0"/>
        <v>0.042821726391706116</v>
      </c>
      <c r="O34" s="59"/>
      <c r="P34" s="59"/>
      <c r="Q34" s="59"/>
      <c r="R34" s="105"/>
      <c r="S34" s="115">
        <v>0.37238169123351433</v>
      </c>
      <c r="T34" s="60">
        <v>0.024</v>
      </c>
      <c r="U34" s="61">
        <v>22037</v>
      </c>
      <c r="V34" s="61">
        <v>547</v>
      </c>
      <c r="W34" s="60">
        <v>0.038789759503491075</v>
      </c>
      <c r="X34" s="116">
        <v>189828</v>
      </c>
      <c r="Y34" s="315">
        <v>0.7805</v>
      </c>
      <c r="Z34" s="316">
        <v>0.0325</v>
      </c>
      <c r="AA34" s="316">
        <v>0.048799999999999996</v>
      </c>
      <c r="AB34" s="316">
        <v>0</v>
      </c>
      <c r="AC34" s="316">
        <v>0</v>
      </c>
      <c r="AD34" s="316">
        <v>0.056900000000000006</v>
      </c>
      <c r="AE34" s="316">
        <v>0.024399999999999998</v>
      </c>
      <c r="AF34" s="316">
        <v>0.056900000000000006</v>
      </c>
      <c r="AG34" s="329">
        <v>153.11</v>
      </c>
      <c r="AH34" s="329">
        <v>9.66</v>
      </c>
      <c r="AI34" s="330">
        <v>220.91</v>
      </c>
      <c r="AJ34" s="315">
        <v>0.6618</v>
      </c>
      <c r="AK34" s="316">
        <v>0.0441</v>
      </c>
      <c r="AL34" s="316">
        <v>0</v>
      </c>
      <c r="AM34" s="316">
        <v>0.2353</v>
      </c>
      <c r="AN34" s="316">
        <v>0.0588</v>
      </c>
      <c r="AO34" s="316">
        <v>0</v>
      </c>
      <c r="AP34" s="316">
        <v>0</v>
      </c>
      <c r="AQ34" s="316">
        <v>0</v>
      </c>
      <c r="AR34" s="316"/>
      <c r="AS34" s="316"/>
      <c r="AT34" s="316"/>
      <c r="AU34" s="316"/>
      <c r="AV34" s="345"/>
      <c r="AW34" s="359">
        <v>0</v>
      </c>
      <c r="AX34" s="354">
        <v>0</v>
      </c>
      <c r="AY34" s="354">
        <v>3.96</v>
      </c>
      <c r="AZ34" s="354">
        <v>54.2</v>
      </c>
      <c r="BA34" s="354">
        <v>162.75</v>
      </c>
      <c r="BB34" s="354">
        <v>220.91</v>
      </c>
      <c r="BC34" s="360">
        <v>3.96</v>
      </c>
      <c r="BD34" s="254">
        <v>28854</v>
      </c>
      <c r="BE34" s="254">
        <v>48</v>
      </c>
      <c r="BF34" s="254">
        <v>23335</v>
      </c>
      <c r="BG34" s="254">
        <v>1190</v>
      </c>
      <c r="BH34" s="254">
        <v>1656</v>
      </c>
      <c r="BI34" s="254">
        <v>117</v>
      </c>
      <c r="BJ34" s="254">
        <v>2920</v>
      </c>
      <c r="BK34" s="254">
        <v>178</v>
      </c>
      <c r="BL34" s="254">
        <v>14588</v>
      </c>
      <c r="BM34" s="254">
        <v>5</v>
      </c>
      <c r="BN34" s="295">
        <v>56102</v>
      </c>
      <c r="BO34" s="296">
        <v>93</v>
      </c>
      <c r="BP34" s="296">
        <v>22148</v>
      </c>
      <c r="BQ34" s="296">
        <v>1130</v>
      </c>
      <c r="BR34" s="62"/>
      <c r="BS34" s="126"/>
      <c r="BT34" s="62">
        <f t="shared" si="16"/>
        <v>84956</v>
      </c>
      <c r="BU34" s="62">
        <f t="shared" si="17"/>
        <v>141</v>
      </c>
      <c r="BV34" s="253">
        <f t="shared" si="18"/>
        <v>45483</v>
      </c>
      <c r="BW34" s="253">
        <f t="shared" si="19"/>
        <v>2320</v>
      </c>
      <c r="BX34" s="62">
        <f t="shared" si="20"/>
        <v>1656</v>
      </c>
      <c r="BY34" s="62">
        <f t="shared" si="21"/>
        <v>117</v>
      </c>
      <c r="BZ34" s="62">
        <f t="shared" si="22"/>
        <v>2920</v>
      </c>
      <c r="CA34" s="62">
        <f t="shared" si="23"/>
        <v>178</v>
      </c>
      <c r="CB34" s="62">
        <f t="shared" si="27"/>
        <v>14588</v>
      </c>
      <c r="CC34" s="126">
        <f t="shared" si="24"/>
        <v>5</v>
      </c>
      <c r="CD34" s="369">
        <v>169881</v>
      </c>
      <c r="CE34" s="369">
        <v>11662</v>
      </c>
      <c r="CF34" s="152">
        <v>157888</v>
      </c>
      <c r="CG34" s="153">
        <v>10833</v>
      </c>
      <c r="CH34" s="153">
        <v>36728</v>
      </c>
      <c r="CI34" s="153">
        <v>2596</v>
      </c>
      <c r="CJ34" s="153">
        <v>1761</v>
      </c>
      <c r="CK34" s="154">
        <v>71</v>
      </c>
      <c r="CL34" s="62">
        <f t="shared" si="25"/>
        <v>71353</v>
      </c>
      <c r="CM34" s="126">
        <f t="shared" si="26"/>
        <v>1538</v>
      </c>
      <c r="CN34" s="62">
        <f t="shared" si="1"/>
        <v>78250</v>
      </c>
      <c r="CO34" s="62">
        <f t="shared" si="2"/>
        <v>1223</v>
      </c>
      <c r="CP34" s="155">
        <f t="shared" si="28"/>
        <v>149603</v>
      </c>
      <c r="CQ34" s="153">
        <f t="shared" si="29"/>
        <v>2761</v>
      </c>
      <c r="CR34" s="153">
        <f t="shared" si="30"/>
        <v>196377</v>
      </c>
      <c r="CS34" s="153">
        <f t="shared" si="31"/>
        <v>13500</v>
      </c>
      <c r="CT34" s="245">
        <v>445</v>
      </c>
      <c r="CU34" s="153">
        <f t="shared" si="32"/>
        <v>345980</v>
      </c>
      <c r="CV34" s="154">
        <f t="shared" si="33"/>
        <v>16706</v>
      </c>
      <c r="CW34" s="153">
        <f t="shared" si="3"/>
        <v>48.24408384043272</v>
      </c>
      <c r="CX34" s="153">
        <f t="shared" si="4"/>
        <v>1.039891818796484</v>
      </c>
      <c r="CY34" s="153">
        <f t="shared" si="5"/>
        <v>52.90736984448952</v>
      </c>
      <c r="CZ34" s="153">
        <f t="shared" si="6"/>
        <v>0.8269100743745774</v>
      </c>
      <c r="DA34" s="155">
        <f t="shared" si="7"/>
        <v>101.15145368492225</v>
      </c>
      <c r="DB34" s="155">
        <f t="shared" si="8"/>
        <v>1.8668018931710615</v>
      </c>
      <c r="DC34" s="155">
        <f t="shared" si="9"/>
        <v>114.86206896551724</v>
      </c>
      <c r="DD34" s="155">
        <f t="shared" si="10"/>
        <v>7.885057471264368</v>
      </c>
      <c r="DE34" s="155">
        <f t="shared" si="11"/>
        <v>132.7768762677485</v>
      </c>
      <c r="DF34" s="63">
        <f t="shared" si="12"/>
        <v>9.127789046653144</v>
      </c>
      <c r="DG34" s="63">
        <f t="shared" si="13"/>
        <v>0.3008789722785666</v>
      </c>
      <c r="DH34" s="155">
        <f t="shared" si="14"/>
        <v>233.92832995267074</v>
      </c>
      <c r="DI34" s="131">
        <f t="shared" si="15"/>
        <v>11.29546991210277</v>
      </c>
      <c r="DJ34" s="133" t="s">
        <v>838</v>
      </c>
      <c r="DK34" s="58"/>
      <c r="DL34" s="58"/>
      <c r="DM34" s="134" t="s">
        <v>838</v>
      </c>
      <c r="DN34" s="255"/>
      <c r="DO34" s="256"/>
    </row>
    <row r="35" spans="1:119" ht="15">
      <c r="A35" s="26">
        <v>7014</v>
      </c>
      <c r="B35" s="23" t="s">
        <v>652</v>
      </c>
      <c r="C35" s="97" t="s">
        <v>810</v>
      </c>
      <c r="D35" s="40" t="s">
        <v>184</v>
      </c>
      <c r="E35" s="90" t="s">
        <v>185</v>
      </c>
      <c r="F35" s="22" t="s">
        <v>870</v>
      </c>
      <c r="G35" s="35" t="s">
        <v>1549</v>
      </c>
      <c r="H35" s="33" t="s">
        <v>1550</v>
      </c>
      <c r="I35" s="16" t="s">
        <v>1084</v>
      </c>
      <c r="J35" s="44" t="s">
        <v>1085</v>
      </c>
      <c r="K35" s="16" t="s">
        <v>1086</v>
      </c>
      <c r="L35" s="104">
        <v>4374</v>
      </c>
      <c r="M35" s="59">
        <v>4783</v>
      </c>
      <c r="N35" s="71">
        <f t="shared" si="0"/>
        <v>0.028503728482821084</v>
      </c>
      <c r="O35" s="59"/>
      <c r="P35" s="59"/>
      <c r="Q35" s="59"/>
      <c r="R35" s="105"/>
      <c r="S35" s="115">
        <v>0.31893004115226337</v>
      </c>
      <c r="T35" s="60">
        <v>0.055</v>
      </c>
      <c r="U35" s="61">
        <v>27919</v>
      </c>
      <c r="V35" s="61">
        <v>724</v>
      </c>
      <c r="W35" s="60">
        <v>0.0411522633744856</v>
      </c>
      <c r="X35" s="116">
        <v>235137</v>
      </c>
      <c r="Y35" s="315">
        <v>0.6905</v>
      </c>
      <c r="Z35" s="316">
        <v>0.015300000000000001</v>
      </c>
      <c r="AA35" s="316">
        <v>0.1176</v>
      </c>
      <c r="AB35" s="316">
        <v>0.0179</v>
      </c>
      <c r="AC35" s="316">
        <v>0</v>
      </c>
      <c r="AD35" s="316">
        <v>0.1253</v>
      </c>
      <c r="AE35" s="316">
        <v>0.0077</v>
      </c>
      <c r="AF35" s="316">
        <v>0.0256</v>
      </c>
      <c r="AG35" s="329">
        <v>396.31</v>
      </c>
      <c r="AH35" s="329">
        <v>12.07</v>
      </c>
      <c r="AI35" s="330">
        <v>589.68</v>
      </c>
      <c r="AJ35" s="315">
        <v>0.7164</v>
      </c>
      <c r="AK35" s="316">
        <v>0.09820000000000001</v>
      </c>
      <c r="AL35" s="316">
        <v>0</v>
      </c>
      <c r="AM35" s="316">
        <v>0.1382</v>
      </c>
      <c r="AN35" s="316">
        <v>0.0182</v>
      </c>
      <c r="AO35" s="316">
        <v>0.0073</v>
      </c>
      <c r="AP35" s="316">
        <v>0</v>
      </c>
      <c r="AQ35" s="316">
        <v>0.0218</v>
      </c>
      <c r="AR35" s="316"/>
      <c r="AS35" s="316"/>
      <c r="AT35" s="316"/>
      <c r="AU35" s="316"/>
      <c r="AV35" s="345"/>
      <c r="AW35" s="359">
        <v>0</v>
      </c>
      <c r="AX35" s="354">
        <v>1.28</v>
      </c>
      <c r="AY35" s="354">
        <v>17.38</v>
      </c>
      <c r="AZ35" s="354">
        <v>130</v>
      </c>
      <c r="BA35" s="354">
        <v>441.02</v>
      </c>
      <c r="BB35" s="354">
        <v>589.68</v>
      </c>
      <c r="BC35" s="360">
        <v>18.66</v>
      </c>
      <c r="BD35" s="254">
        <v>100795</v>
      </c>
      <c r="BE35" s="254">
        <v>168</v>
      </c>
      <c r="BF35" s="254">
        <v>75593</v>
      </c>
      <c r="BG35" s="254">
        <v>3855</v>
      </c>
      <c r="BH35" s="254">
        <v>1712</v>
      </c>
      <c r="BI35" s="254">
        <v>121</v>
      </c>
      <c r="BJ35" s="254">
        <v>3022</v>
      </c>
      <c r="BK35" s="254">
        <v>184</v>
      </c>
      <c r="BL35" s="254">
        <v>15065</v>
      </c>
      <c r="BM35" s="254">
        <v>6</v>
      </c>
      <c r="BN35" s="295">
        <v>141254</v>
      </c>
      <c r="BO35" s="296">
        <v>236</v>
      </c>
      <c r="BP35" s="296">
        <v>74720</v>
      </c>
      <c r="BQ35" s="296">
        <v>3811</v>
      </c>
      <c r="BR35" s="62"/>
      <c r="BS35" s="126"/>
      <c r="BT35" s="62">
        <f t="shared" si="16"/>
        <v>242049</v>
      </c>
      <c r="BU35" s="62">
        <f t="shared" si="17"/>
        <v>404</v>
      </c>
      <c r="BV35" s="253">
        <f t="shared" si="18"/>
        <v>150313</v>
      </c>
      <c r="BW35" s="253">
        <f t="shared" si="19"/>
        <v>7666</v>
      </c>
      <c r="BX35" s="62">
        <f t="shared" si="20"/>
        <v>1712</v>
      </c>
      <c r="BY35" s="62">
        <f t="shared" si="21"/>
        <v>121</v>
      </c>
      <c r="BZ35" s="62">
        <f t="shared" si="22"/>
        <v>3022</v>
      </c>
      <c r="CA35" s="62">
        <f t="shared" si="23"/>
        <v>184</v>
      </c>
      <c r="CB35" s="62">
        <f t="shared" si="27"/>
        <v>15065</v>
      </c>
      <c r="CC35" s="126">
        <f t="shared" si="24"/>
        <v>6</v>
      </c>
      <c r="CD35" s="369">
        <v>292473</v>
      </c>
      <c r="CE35" s="369">
        <v>19850</v>
      </c>
      <c r="CF35" s="152">
        <v>277335</v>
      </c>
      <c r="CG35" s="153">
        <v>18790</v>
      </c>
      <c r="CH35" s="153">
        <v>75914</v>
      </c>
      <c r="CI35" s="153">
        <v>5355</v>
      </c>
      <c r="CJ35" s="153">
        <v>1984</v>
      </c>
      <c r="CK35" s="154">
        <v>80</v>
      </c>
      <c r="CL35" s="62">
        <f t="shared" si="25"/>
        <v>196187</v>
      </c>
      <c r="CM35" s="126">
        <f t="shared" si="26"/>
        <v>4334</v>
      </c>
      <c r="CN35" s="62">
        <f t="shared" si="1"/>
        <v>215974</v>
      </c>
      <c r="CO35" s="62">
        <f t="shared" si="2"/>
        <v>4047</v>
      </c>
      <c r="CP35" s="155">
        <f t="shared" si="28"/>
        <v>412161</v>
      </c>
      <c r="CQ35" s="153">
        <f t="shared" si="29"/>
        <v>8381</v>
      </c>
      <c r="CR35" s="153">
        <f t="shared" si="30"/>
        <v>355233</v>
      </c>
      <c r="CS35" s="153">
        <f t="shared" si="31"/>
        <v>24225</v>
      </c>
      <c r="CT35" s="245">
        <v>4980</v>
      </c>
      <c r="CU35" s="153">
        <f t="shared" si="32"/>
        <v>767394</v>
      </c>
      <c r="CV35" s="154">
        <f t="shared" si="33"/>
        <v>37586</v>
      </c>
      <c r="CW35" s="153">
        <f t="shared" si="3"/>
        <v>41.01756219945641</v>
      </c>
      <c r="CX35" s="153">
        <f t="shared" si="4"/>
        <v>0.9061258624294376</v>
      </c>
      <c r="CY35" s="153">
        <f t="shared" si="5"/>
        <v>45.15450554045578</v>
      </c>
      <c r="CZ35" s="153">
        <f t="shared" si="6"/>
        <v>0.8461216809533766</v>
      </c>
      <c r="DA35" s="155">
        <f t="shared" si="7"/>
        <v>86.1720677399122</v>
      </c>
      <c r="DB35" s="155">
        <f t="shared" si="8"/>
        <v>1.7522475433828142</v>
      </c>
      <c r="DC35" s="155">
        <f t="shared" si="9"/>
        <v>61.14844240016726</v>
      </c>
      <c r="DD35" s="155">
        <f t="shared" si="10"/>
        <v>4.150114990591679</v>
      </c>
      <c r="DE35" s="155">
        <f t="shared" si="11"/>
        <v>74.26991427974075</v>
      </c>
      <c r="DF35" s="63">
        <f t="shared" si="12"/>
        <v>5.064812878946268</v>
      </c>
      <c r="DG35" s="63">
        <f t="shared" si="13"/>
        <v>1.041187539201338</v>
      </c>
      <c r="DH35" s="155">
        <f t="shared" si="14"/>
        <v>160.44198201965293</v>
      </c>
      <c r="DI35" s="131">
        <f t="shared" si="15"/>
        <v>7.85824796153042</v>
      </c>
      <c r="DJ35" s="133" t="s">
        <v>838</v>
      </c>
      <c r="DK35" s="58"/>
      <c r="DL35" s="58"/>
      <c r="DM35" s="134" t="s">
        <v>838</v>
      </c>
      <c r="DN35" s="255"/>
      <c r="DO35" s="256"/>
    </row>
    <row r="36" spans="1:119" ht="15">
      <c r="A36" s="26">
        <v>7024</v>
      </c>
      <c r="B36" s="23" t="s">
        <v>653</v>
      </c>
      <c r="C36" s="97" t="s">
        <v>810</v>
      </c>
      <c r="D36" s="40" t="s">
        <v>186</v>
      </c>
      <c r="E36" s="90" t="s">
        <v>187</v>
      </c>
      <c r="F36" s="22" t="s">
        <v>871</v>
      </c>
      <c r="G36" s="35" t="s">
        <v>1551</v>
      </c>
      <c r="H36" s="33" t="s">
        <v>1552</v>
      </c>
      <c r="I36" s="22"/>
      <c r="J36" s="45"/>
      <c r="K36" s="22"/>
      <c r="L36" s="104">
        <v>2685</v>
      </c>
      <c r="M36" s="59">
        <v>2757</v>
      </c>
      <c r="N36" s="71">
        <f t="shared" si="0"/>
        <v>0.008705114254624577</v>
      </c>
      <c r="O36" s="59"/>
      <c r="P36" s="59"/>
      <c r="Q36" s="59"/>
      <c r="R36" s="105"/>
      <c r="S36" s="115">
        <v>0.24394785847299813</v>
      </c>
      <c r="T36" s="60">
        <v>0.12</v>
      </c>
      <c r="U36" s="61">
        <v>27500</v>
      </c>
      <c r="V36" s="61">
        <v>549</v>
      </c>
      <c r="W36" s="60">
        <v>0.05772811918063315</v>
      </c>
      <c r="X36" s="116">
        <v>246194</v>
      </c>
      <c r="Y36" s="315">
        <v>0.716</v>
      </c>
      <c r="Z36" s="316">
        <v>0.027200000000000002</v>
      </c>
      <c r="AA36" s="316">
        <v>0.035</v>
      </c>
      <c r="AB36" s="316">
        <v>0.011699999999999999</v>
      </c>
      <c r="AC36" s="316">
        <v>0</v>
      </c>
      <c r="AD36" s="316">
        <v>0.1128</v>
      </c>
      <c r="AE36" s="316">
        <v>0.0078000000000000005</v>
      </c>
      <c r="AF36" s="316">
        <v>0.0895</v>
      </c>
      <c r="AG36" s="329">
        <v>733.23</v>
      </c>
      <c r="AH36" s="329">
        <v>3.76</v>
      </c>
      <c r="AI36" s="330">
        <v>1040.66</v>
      </c>
      <c r="AJ36" s="315">
        <v>0.6995</v>
      </c>
      <c r="AK36" s="316">
        <v>0.08869999999999999</v>
      </c>
      <c r="AL36" s="316">
        <v>0.0246</v>
      </c>
      <c r="AM36" s="316">
        <v>0.1182</v>
      </c>
      <c r="AN36" s="316">
        <v>0.0345</v>
      </c>
      <c r="AO36" s="316">
        <v>0</v>
      </c>
      <c r="AP36" s="316">
        <v>0</v>
      </c>
      <c r="AQ36" s="316">
        <v>0.0345</v>
      </c>
      <c r="AR36" s="316"/>
      <c r="AS36" s="316"/>
      <c r="AT36" s="316"/>
      <c r="AU36" s="316"/>
      <c r="AV36" s="345"/>
      <c r="AW36" s="359">
        <v>0</v>
      </c>
      <c r="AX36" s="354">
        <v>0</v>
      </c>
      <c r="AY36" s="354">
        <v>9.17</v>
      </c>
      <c r="AZ36" s="354">
        <v>215.24</v>
      </c>
      <c r="BA36" s="354">
        <v>806.42</v>
      </c>
      <c r="BB36" s="354">
        <v>1030.83</v>
      </c>
      <c r="BC36" s="360">
        <v>9.17</v>
      </c>
      <c r="BD36" s="254">
        <v>95189</v>
      </c>
      <c r="BE36" s="254">
        <v>158</v>
      </c>
      <c r="BF36" s="254">
        <v>75551</v>
      </c>
      <c r="BG36" s="254">
        <v>3853</v>
      </c>
      <c r="BH36" s="62"/>
      <c r="BI36" s="62"/>
      <c r="BJ36" s="62"/>
      <c r="BK36" s="62"/>
      <c r="BL36" s="62"/>
      <c r="BM36" s="62"/>
      <c r="BN36" s="295">
        <v>1317025</v>
      </c>
      <c r="BO36" s="296">
        <v>2195</v>
      </c>
      <c r="BP36" s="296">
        <v>48815</v>
      </c>
      <c r="BQ36" s="296">
        <v>2490</v>
      </c>
      <c r="BR36" s="62"/>
      <c r="BS36" s="126"/>
      <c r="BT36" s="62">
        <f t="shared" si="16"/>
        <v>1412214</v>
      </c>
      <c r="BU36" s="62">
        <f t="shared" si="17"/>
        <v>2353</v>
      </c>
      <c r="BV36" s="253">
        <f t="shared" si="18"/>
        <v>124366</v>
      </c>
      <c r="BW36" s="253">
        <f t="shared" si="19"/>
        <v>6343</v>
      </c>
      <c r="BX36" s="62">
        <f t="shared" si="20"/>
        <v>0</v>
      </c>
      <c r="BY36" s="62">
        <f t="shared" si="21"/>
        <v>0</v>
      </c>
      <c r="BZ36" s="62">
        <f t="shared" si="22"/>
        <v>0</v>
      </c>
      <c r="CA36" s="62">
        <f t="shared" si="23"/>
        <v>0</v>
      </c>
      <c r="CB36" s="62">
        <f t="shared" si="27"/>
        <v>0</v>
      </c>
      <c r="CC36" s="126">
        <f t="shared" si="24"/>
        <v>0</v>
      </c>
      <c r="CD36" s="369">
        <v>216048</v>
      </c>
      <c r="CE36" s="369">
        <v>14807</v>
      </c>
      <c r="CF36" s="152">
        <v>194871</v>
      </c>
      <c r="CG36" s="153">
        <v>13365</v>
      </c>
      <c r="CH36" s="153">
        <v>113007</v>
      </c>
      <c r="CI36" s="153">
        <v>7964</v>
      </c>
      <c r="CJ36" s="153">
        <v>3079</v>
      </c>
      <c r="CK36" s="154">
        <v>123</v>
      </c>
      <c r="CL36" s="62">
        <f t="shared" si="25"/>
        <v>170740</v>
      </c>
      <c r="CM36" s="126">
        <f t="shared" si="26"/>
        <v>4011</v>
      </c>
      <c r="CN36" s="62">
        <f aca="true" t="shared" si="34" ref="CN36:CN66">BN36+BP36+BR36</f>
        <v>1365840</v>
      </c>
      <c r="CO36" s="62">
        <f aca="true" t="shared" si="35" ref="CO36:CO66">BO36+BQ36+BS36</f>
        <v>4685</v>
      </c>
      <c r="CP36" s="155">
        <f t="shared" si="28"/>
        <v>1536580</v>
      </c>
      <c r="CQ36" s="153">
        <f t="shared" si="29"/>
        <v>8696</v>
      </c>
      <c r="CR36" s="153">
        <f t="shared" si="30"/>
        <v>310957</v>
      </c>
      <c r="CS36" s="153">
        <f t="shared" si="31"/>
        <v>21452</v>
      </c>
      <c r="CT36" s="245">
        <v>3101</v>
      </c>
      <c r="CU36" s="153">
        <f t="shared" si="32"/>
        <v>1847537</v>
      </c>
      <c r="CV36" s="154">
        <f t="shared" si="33"/>
        <v>33249</v>
      </c>
      <c r="CW36" s="153">
        <f aca="true" t="shared" si="36" ref="CW36:CW67">CL36/M36</f>
        <v>61.92963365977512</v>
      </c>
      <c r="CX36" s="153">
        <f aca="true" t="shared" si="37" ref="CX36:CX67">CM36/M36</f>
        <v>1.4548422198041349</v>
      </c>
      <c r="CY36" s="153">
        <f aca="true" t="shared" si="38" ref="CY36:CY67">CN36/M36</f>
        <v>495.40805223068554</v>
      </c>
      <c r="CZ36" s="153">
        <f aca="true" t="shared" si="39" ref="CZ36:CZ67">CO36/M36</f>
        <v>1.6993108451215089</v>
      </c>
      <c r="DA36" s="155">
        <f aca="true" t="shared" si="40" ref="DA36:DA67">CP36/M36</f>
        <v>557.3376858904606</v>
      </c>
      <c r="DB36" s="155">
        <f aca="true" t="shared" si="41" ref="DB36:DB67">CQ36/M36</f>
        <v>3.154153064925644</v>
      </c>
      <c r="DC36" s="155">
        <f aca="true" t="shared" si="42" ref="DC36:DC67">CD36/M36</f>
        <v>78.36343852013057</v>
      </c>
      <c r="DD36" s="155">
        <f aca="true" t="shared" si="43" ref="DD36:DD67">CE36/M36</f>
        <v>5.370692782009431</v>
      </c>
      <c r="DE36" s="155">
        <f aca="true" t="shared" si="44" ref="DE36:DE67">(CF36+CH36+CJ36)/M36</f>
        <v>112.78817555313746</v>
      </c>
      <c r="DF36" s="63">
        <f aca="true" t="shared" si="45" ref="DF36:DF67">(CG36+CI36+CK36)/M36</f>
        <v>7.780921291258615</v>
      </c>
      <c r="DG36" s="63">
        <f aca="true" t="shared" si="46" ref="DG36:DG67">CT36/M36</f>
        <v>1.1247733043162857</v>
      </c>
      <c r="DH36" s="155">
        <f aca="true" t="shared" si="47" ref="DH36:DH67">DA36+DE36</f>
        <v>670.1258614435981</v>
      </c>
      <c r="DI36" s="131">
        <f aca="true" t="shared" si="48" ref="DI36:DI67">DB36+DF36+DG36</f>
        <v>12.059847660500544</v>
      </c>
      <c r="DJ36" s="133" t="s">
        <v>838</v>
      </c>
      <c r="DK36" s="58"/>
      <c r="DL36" s="58"/>
      <c r="DM36" s="134" t="s">
        <v>838</v>
      </c>
      <c r="DN36" s="255"/>
      <c r="DO36" s="256"/>
    </row>
    <row r="37" spans="1:119" ht="15">
      <c r="A37" s="26">
        <v>7035</v>
      </c>
      <c r="B37" s="23" t="s">
        <v>654</v>
      </c>
      <c r="C37" s="97" t="s">
        <v>808</v>
      </c>
      <c r="D37" s="40" t="s">
        <v>188</v>
      </c>
      <c r="E37" s="90" t="s">
        <v>189</v>
      </c>
      <c r="F37" s="22" t="s">
        <v>872</v>
      </c>
      <c r="G37" s="35" t="s">
        <v>1553</v>
      </c>
      <c r="H37" s="33" t="s">
        <v>1554</v>
      </c>
      <c r="I37" s="16" t="s">
        <v>1087</v>
      </c>
      <c r="J37" s="44" t="s">
        <v>1088</v>
      </c>
      <c r="K37" s="16" t="s">
        <v>1089</v>
      </c>
      <c r="L37" s="104">
        <v>10911</v>
      </c>
      <c r="M37" s="59">
        <v>11243</v>
      </c>
      <c r="N37" s="71">
        <f t="shared" si="0"/>
        <v>0.009843161670965625</v>
      </c>
      <c r="O37" s="59"/>
      <c r="P37" s="59"/>
      <c r="Q37" s="59"/>
      <c r="R37" s="105"/>
      <c r="S37" s="115">
        <v>0.23829163229768124</v>
      </c>
      <c r="T37" s="60">
        <v>0.057999999999999996</v>
      </c>
      <c r="U37" s="61">
        <v>31019</v>
      </c>
      <c r="V37" s="61">
        <v>820</v>
      </c>
      <c r="W37" s="60">
        <v>0.03116121345431216</v>
      </c>
      <c r="X37" s="116">
        <v>359787</v>
      </c>
      <c r="Y37" s="315">
        <v>0.7779</v>
      </c>
      <c r="Z37" s="316">
        <v>0.018799999999999997</v>
      </c>
      <c r="AA37" s="316">
        <v>0.0663</v>
      </c>
      <c r="AB37" s="316">
        <v>0.013300000000000001</v>
      </c>
      <c r="AC37" s="316">
        <v>0</v>
      </c>
      <c r="AD37" s="316">
        <v>0.1127</v>
      </c>
      <c r="AE37" s="316">
        <v>0.0055000000000000005</v>
      </c>
      <c r="AF37" s="316">
        <v>0.0055000000000000005</v>
      </c>
      <c r="AG37" s="329">
        <v>3609.78</v>
      </c>
      <c r="AH37" s="329">
        <v>3.11</v>
      </c>
      <c r="AI37" s="330">
        <v>7693.04</v>
      </c>
      <c r="AJ37" s="315">
        <v>0.8201999999999999</v>
      </c>
      <c r="AK37" s="316">
        <v>0.08990000000000001</v>
      </c>
      <c r="AL37" s="316">
        <v>0.0073</v>
      </c>
      <c r="AM37" s="316">
        <v>0.0608</v>
      </c>
      <c r="AN37" s="316">
        <v>0.0109</v>
      </c>
      <c r="AO37" s="316">
        <v>0.0024</v>
      </c>
      <c r="AP37" s="316">
        <v>0</v>
      </c>
      <c r="AQ37" s="316">
        <v>0.0085</v>
      </c>
      <c r="AR37" s="316"/>
      <c r="AS37" s="316"/>
      <c r="AT37" s="316"/>
      <c r="AU37" s="316"/>
      <c r="AV37" s="345"/>
      <c r="AW37" s="359">
        <v>0</v>
      </c>
      <c r="AX37" s="354">
        <v>103.79</v>
      </c>
      <c r="AY37" s="354">
        <v>80.96</v>
      </c>
      <c r="AZ37" s="354">
        <v>2794.16</v>
      </c>
      <c r="BA37" s="354">
        <v>4711.07</v>
      </c>
      <c r="BB37" s="354">
        <v>7689.98</v>
      </c>
      <c r="BC37" s="360">
        <v>184.75</v>
      </c>
      <c r="BD37" s="258">
        <v>13233</v>
      </c>
      <c r="BE37" s="258">
        <v>91</v>
      </c>
      <c r="BF37" s="258">
        <v>241881</v>
      </c>
      <c r="BG37" s="258">
        <v>12336</v>
      </c>
      <c r="BH37" s="258">
        <v>4029</v>
      </c>
      <c r="BI37" s="258">
        <v>284</v>
      </c>
      <c r="BJ37" s="258">
        <v>7107</v>
      </c>
      <c r="BK37" s="258">
        <v>434</v>
      </c>
      <c r="BL37" s="258">
        <v>35467</v>
      </c>
      <c r="BM37" s="258">
        <v>13</v>
      </c>
      <c r="BN37" s="297">
        <v>678</v>
      </c>
      <c r="BO37" s="298">
        <v>5</v>
      </c>
      <c r="BP37" s="298">
        <v>131634</v>
      </c>
      <c r="BQ37" s="298">
        <v>6713</v>
      </c>
      <c r="BR37" s="62"/>
      <c r="BS37" s="126"/>
      <c r="BT37" s="62">
        <f t="shared" si="16"/>
        <v>13911</v>
      </c>
      <c r="BU37" s="62">
        <f t="shared" si="17"/>
        <v>96</v>
      </c>
      <c r="BV37" s="253">
        <f t="shared" si="18"/>
        <v>373515</v>
      </c>
      <c r="BW37" s="253">
        <f t="shared" si="19"/>
        <v>19049</v>
      </c>
      <c r="BX37" s="62">
        <f t="shared" si="20"/>
        <v>4029</v>
      </c>
      <c r="BY37" s="62">
        <f t="shared" si="21"/>
        <v>284</v>
      </c>
      <c r="BZ37" s="62">
        <f t="shared" si="22"/>
        <v>7107</v>
      </c>
      <c r="CA37" s="62">
        <f t="shared" si="23"/>
        <v>434</v>
      </c>
      <c r="CB37" s="62">
        <f t="shared" si="27"/>
        <v>35467</v>
      </c>
      <c r="CC37" s="126">
        <f t="shared" si="24"/>
        <v>13</v>
      </c>
      <c r="CD37" s="369">
        <v>556773</v>
      </c>
      <c r="CE37" s="369">
        <v>38056</v>
      </c>
      <c r="CF37" s="152">
        <v>520909</v>
      </c>
      <c r="CG37" s="153">
        <v>35592</v>
      </c>
      <c r="CH37" s="153">
        <v>86078</v>
      </c>
      <c r="CI37" s="153">
        <v>6089</v>
      </c>
      <c r="CJ37" s="153">
        <v>4673</v>
      </c>
      <c r="CK37" s="154">
        <v>186</v>
      </c>
      <c r="CL37" s="62">
        <f t="shared" si="25"/>
        <v>301717</v>
      </c>
      <c r="CM37" s="126">
        <f t="shared" si="26"/>
        <v>13158</v>
      </c>
      <c r="CN37" s="62">
        <f t="shared" si="34"/>
        <v>132312</v>
      </c>
      <c r="CO37" s="62">
        <f t="shared" si="35"/>
        <v>6718</v>
      </c>
      <c r="CP37" s="155">
        <f t="shared" si="28"/>
        <v>434029</v>
      </c>
      <c r="CQ37" s="153">
        <f t="shared" si="29"/>
        <v>19876</v>
      </c>
      <c r="CR37" s="153">
        <f t="shared" si="30"/>
        <v>611660</v>
      </c>
      <c r="CS37" s="153">
        <f t="shared" si="31"/>
        <v>41867</v>
      </c>
      <c r="CT37" s="245">
        <v>27252</v>
      </c>
      <c r="CU37" s="153">
        <f t="shared" si="32"/>
        <v>1045689</v>
      </c>
      <c r="CV37" s="154">
        <f t="shared" si="33"/>
        <v>88995</v>
      </c>
      <c r="CW37" s="153">
        <f t="shared" si="36"/>
        <v>26.835986836253667</v>
      </c>
      <c r="CX37" s="153">
        <f t="shared" si="37"/>
        <v>1.1703282042159566</v>
      </c>
      <c r="CY37" s="153">
        <f t="shared" si="38"/>
        <v>11.768389219959086</v>
      </c>
      <c r="CZ37" s="153">
        <f t="shared" si="39"/>
        <v>0.5975273503513298</v>
      </c>
      <c r="DA37" s="155">
        <f t="shared" si="40"/>
        <v>38.60437605621276</v>
      </c>
      <c r="DB37" s="155">
        <f t="shared" si="41"/>
        <v>1.7678555545672863</v>
      </c>
      <c r="DC37" s="155">
        <f t="shared" si="42"/>
        <v>49.52174686471582</v>
      </c>
      <c r="DD37" s="155">
        <f t="shared" si="43"/>
        <v>3.384861691719292</v>
      </c>
      <c r="DE37" s="155">
        <f t="shared" si="44"/>
        <v>54.40362892466423</v>
      </c>
      <c r="DF37" s="63">
        <f t="shared" si="45"/>
        <v>3.7238281597438405</v>
      </c>
      <c r="DG37" s="63">
        <f t="shared" si="46"/>
        <v>2.4239082095526103</v>
      </c>
      <c r="DH37" s="155">
        <f t="shared" si="47"/>
        <v>93.00800498087699</v>
      </c>
      <c r="DI37" s="131">
        <f t="shared" si="48"/>
        <v>7.915591923863737</v>
      </c>
      <c r="DJ37" s="133" t="s">
        <v>838</v>
      </c>
      <c r="DK37" s="58"/>
      <c r="DL37" s="58"/>
      <c r="DM37" s="134" t="s">
        <v>838</v>
      </c>
      <c r="DN37" s="255"/>
      <c r="DO37" s="256"/>
    </row>
    <row r="38" spans="1:119" ht="15">
      <c r="A38" s="31">
        <v>7041</v>
      </c>
      <c r="B38" s="24" t="s">
        <v>655</v>
      </c>
      <c r="C38" s="98" t="s">
        <v>809</v>
      </c>
      <c r="D38" s="38" t="s">
        <v>190</v>
      </c>
      <c r="E38" s="92" t="s">
        <v>191</v>
      </c>
      <c r="F38" s="25" t="s">
        <v>867</v>
      </c>
      <c r="G38" s="39" t="s">
        <v>1555</v>
      </c>
      <c r="H38" s="34" t="s">
        <v>1556</v>
      </c>
      <c r="I38" s="18" t="s">
        <v>1090</v>
      </c>
      <c r="J38" s="46"/>
      <c r="K38" s="18" t="s">
        <v>1091</v>
      </c>
      <c r="L38" s="106">
        <v>32544</v>
      </c>
      <c r="M38" s="64">
        <v>33250</v>
      </c>
      <c r="N38" s="147">
        <f t="shared" si="0"/>
        <v>0.007077694235588979</v>
      </c>
      <c r="O38" s="64"/>
      <c r="P38" s="64"/>
      <c r="Q38" s="64"/>
      <c r="R38" s="107"/>
      <c r="S38" s="117">
        <v>0.2359882005899705</v>
      </c>
      <c r="T38" s="66">
        <v>0.068</v>
      </c>
      <c r="U38" s="67">
        <v>29422</v>
      </c>
      <c r="V38" s="67">
        <v>735</v>
      </c>
      <c r="W38" s="66">
        <v>0.06790806293018682</v>
      </c>
      <c r="X38" s="118">
        <v>296855</v>
      </c>
      <c r="Y38" s="317">
        <v>0.4829</v>
      </c>
      <c r="Z38" s="318">
        <v>0.0374</v>
      </c>
      <c r="AA38" s="318">
        <v>0.0891</v>
      </c>
      <c r="AB38" s="318">
        <v>0.0212</v>
      </c>
      <c r="AC38" s="318">
        <v>0.044199999999999996</v>
      </c>
      <c r="AD38" s="318">
        <v>0.282</v>
      </c>
      <c r="AE38" s="318">
        <v>0.0051</v>
      </c>
      <c r="AF38" s="318">
        <v>0.038</v>
      </c>
      <c r="AG38" s="331">
        <v>4106.27</v>
      </c>
      <c r="AH38" s="331">
        <v>8.1</v>
      </c>
      <c r="AI38" s="332">
        <v>4566.77</v>
      </c>
      <c r="AJ38" s="317">
        <v>0.7073</v>
      </c>
      <c r="AK38" s="318">
        <v>0.0983</v>
      </c>
      <c r="AL38" s="318">
        <v>0.0127</v>
      </c>
      <c r="AM38" s="318">
        <v>0.13269999999999998</v>
      </c>
      <c r="AN38" s="318">
        <v>0.0351</v>
      </c>
      <c r="AO38" s="318">
        <v>0.0049</v>
      </c>
      <c r="AP38" s="318">
        <v>0.0022</v>
      </c>
      <c r="AQ38" s="318">
        <v>0.0067</v>
      </c>
      <c r="AR38" s="318">
        <v>0.8336</v>
      </c>
      <c r="AS38" s="318">
        <v>0.0263</v>
      </c>
      <c r="AT38" s="318">
        <v>0.011000000000000001</v>
      </c>
      <c r="AU38" s="318">
        <v>0.0535</v>
      </c>
      <c r="AV38" s="346">
        <v>0.0756</v>
      </c>
      <c r="AW38" s="361">
        <v>0</v>
      </c>
      <c r="AX38" s="355">
        <v>0</v>
      </c>
      <c r="AY38" s="355">
        <v>88.43</v>
      </c>
      <c r="AZ38" s="355">
        <v>936.5</v>
      </c>
      <c r="BA38" s="355">
        <v>3527.66</v>
      </c>
      <c r="BB38" s="355">
        <v>4552.59</v>
      </c>
      <c r="BC38" s="362">
        <v>88.43</v>
      </c>
      <c r="BD38" s="270">
        <v>81388</v>
      </c>
      <c r="BE38" s="270">
        <v>136</v>
      </c>
      <c r="BF38" s="270">
        <v>603790</v>
      </c>
      <c r="BG38" s="270">
        <v>30794</v>
      </c>
      <c r="BH38" s="68"/>
      <c r="BI38" s="68"/>
      <c r="BJ38" s="68"/>
      <c r="BK38" s="68"/>
      <c r="BL38" s="68"/>
      <c r="BM38" s="68"/>
      <c r="BN38" s="299">
        <v>18022</v>
      </c>
      <c r="BO38" s="271">
        <v>30</v>
      </c>
      <c r="BP38" s="271">
        <v>535180</v>
      </c>
      <c r="BQ38" s="271">
        <v>27294</v>
      </c>
      <c r="BR38" s="68"/>
      <c r="BS38" s="128"/>
      <c r="BT38" s="127">
        <f t="shared" si="16"/>
        <v>99410</v>
      </c>
      <c r="BU38" s="68">
        <f t="shared" si="17"/>
        <v>166</v>
      </c>
      <c r="BV38" s="272">
        <f t="shared" si="18"/>
        <v>1138970</v>
      </c>
      <c r="BW38" s="272">
        <f t="shared" si="19"/>
        <v>58088</v>
      </c>
      <c r="BX38" s="68">
        <f t="shared" si="20"/>
        <v>0</v>
      </c>
      <c r="BY38" s="68">
        <f t="shared" si="21"/>
        <v>0</v>
      </c>
      <c r="BZ38" s="68">
        <f t="shared" si="22"/>
        <v>0</v>
      </c>
      <c r="CA38" s="68">
        <f t="shared" si="23"/>
        <v>0</v>
      </c>
      <c r="CB38" s="68">
        <f t="shared" si="27"/>
        <v>0</v>
      </c>
      <c r="CC38" s="128">
        <f t="shared" si="24"/>
        <v>0</v>
      </c>
      <c r="CD38" s="372">
        <v>1540745</v>
      </c>
      <c r="CE38" s="373">
        <v>105351</v>
      </c>
      <c r="CF38" s="156">
        <v>1482484</v>
      </c>
      <c r="CG38" s="157">
        <v>101344</v>
      </c>
      <c r="CH38" s="157">
        <v>529061</v>
      </c>
      <c r="CI38" s="157">
        <v>37249</v>
      </c>
      <c r="CJ38" s="157">
        <v>9610</v>
      </c>
      <c r="CK38" s="158">
        <v>385</v>
      </c>
      <c r="CL38" s="62">
        <f t="shared" si="25"/>
        <v>685178</v>
      </c>
      <c r="CM38" s="126">
        <f t="shared" si="26"/>
        <v>30930</v>
      </c>
      <c r="CN38" s="68">
        <f t="shared" si="34"/>
        <v>553202</v>
      </c>
      <c r="CO38" s="68">
        <f t="shared" si="35"/>
        <v>27324</v>
      </c>
      <c r="CP38" s="159">
        <f aca="true" t="shared" si="49" ref="CP38:CP69">BT38+BV38+BX38+BZ38+CB38</f>
        <v>1238380</v>
      </c>
      <c r="CQ38" s="157">
        <f t="shared" si="29"/>
        <v>58254</v>
      </c>
      <c r="CR38" s="157">
        <f t="shared" si="30"/>
        <v>2021155</v>
      </c>
      <c r="CS38" s="157">
        <f t="shared" si="31"/>
        <v>138978</v>
      </c>
      <c r="CT38" s="246">
        <v>33772</v>
      </c>
      <c r="CU38" s="157">
        <f t="shared" si="32"/>
        <v>3259535</v>
      </c>
      <c r="CV38" s="158">
        <f t="shared" si="33"/>
        <v>231004</v>
      </c>
      <c r="CW38" s="157">
        <f t="shared" si="36"/>
        <v>20.606857142857145</v>
      </c>
      <c r="CX38" s="157">
        <f t="shared" si="37"/>
        <v>0.9302255639097744</v>
      </c>
      <c r="CY38" s="157">
        <f t="shared" si="38"/>
        <v>16.637654135338344</v>
      </c>
      <c r="CZ38" s="157">
        <f t="shared" si="39"/>
        <v>0.8217744360902256</v>
      </c>
      <c r="DA38" s="159">
        <f t="shared" si="40"/>
        <v>37.24451127819549</v>
      </c>
      <c r="DB38" s="159">
        <f t="shared" si="41"/>
        <v>1.752</v>
      </c>
      <c r="DC38" s="159">
        <f t="shared" si="42"/>
        <v>46.3381954887218</v>
      </c>
      <c r="DD38" s="159">
        <f t="shared" si="43"/>
        <v>3.168451127819549</v>
      </c>
      <c r="DE38" s="159">
        <f t="shared" si="44"/>
        <v>60.78661654135338</v>
      </c>
      <c r="DF38" s="69">
        <f t="shared" si="45"/>
        <v>4.1797894736842105</v>
      </c>
      <c r="DG38" s="69">
        <f t="shared" si="46"/>
        <v>1.0156992481203007</v>
      </c>
      <c r="DH38" s="159">
        <f t="shared" si="47"/>
        <v>98.03112781954887</v>
      </c>
      <c r="DI38" s="132">
        <f t="shared" si="48"/>
        <v>6.947488721804511</v>
      </c>
      <c r="DJ38" s="135" t="s">
        <v>837</v>
      </c>
      <c r="DK38" s="70">
        <v>0</v>
      </c>
      <c r="DL38" s="70">
        <v>0</v>
      </c>
      <c r="DM38" s="136" t="s">
        <v>837</v>
      </c>
      <c r="DN38" s="255"/>
      <c r="DO38" s="256"/>
    </row>
    <row r="39" spans="1:119" ht="15">
      <c r="A39" s="26">
        <v>9000</v>
      </c>
      <c r="B39" s="23" t="s">
        <v>656</v>
      </c>
      <c r="C39" s="97" t="s">
        <v>807</v>
      </c>
      <c r="D39" s="141" t="s">
        <v>412</v>
      </c>
      <c r="E39" s="138" t="s">
        <v>413</v>
      </c>
      <c r="F39" s="144" t="s">
        <v>873</v>
      </c>
      <c r="G39" s="146" t="s">
        <v>1557</v>
      </c>
      <c r="H39" s="145" t="s">
        <v>1558</v>
      </c>
      <c r="I39" s="144" t="s">
        <v>412</v>
      </c>
      <c r="J39" s="264" t="s">
        <v>412</v>
      </c>
      <c r="K39" s="96" t="s">
        <v>1092</v>
      </c>
      <c r="L39" s="104">
        <v>266725</v>
      </c>
      <c r="M39" s="59">
        <v>280210</v>
      </c>
      <c r="N39" s="71">
        <f t="shared" si="0"/>
        <v>0.01604154027336639</v>
      </c>
      <c r="O39" s="72">
        <v>316868</v>
      </c>
      <c r="P39" s="72">
        <v>367310</v>
      </c>
      <c r="Q39" s="72">
        <v>412765</v>
      </c>
      <c r="R39" s="105">
        <f>(L39/Q39-1)/-1</f>
        <v>0.35380906811381774</v>
      </c>
      <c r="S39" s="115"/>
      <c r="T39" s="60">
        <v>0.057999999999999996</v>
      </c>
      <c r="U39" s="61">
        <v>30842</v>
      </c>
      <c r="V39" s="61">
        <v>755</v>
      </c>
      <c r="W39" s="60">
        <v>0.03263661074140032</v>
      </c>
      <c r="X39" s="116">
        <v>336853</v>
      </c>
      <c r="Y39" s="313">
        <v>0.5649000000000001</v>
      </c>
      <c r="Z39" s="314">
        <v>0.0294</v>
      </c>
      <c r="AA39" s="314">
        <v>0.0776</v>
      </c>
      <c r="AB39" s="314">
        <v>0.1081</v>
      </c>
      <c r="AC39" s="314">
        <v>0.014499999999999999</v>
      </c>
      <c r="AD39" s="314">
        <v>0.1791</v>
      </c>
      <c r="AE39" s="314">
        <v>0.0015</v>
      </c>
      <c r="AF39" s="314">
        <v>0.0248</v>
      </c>
      <c r="AG39" s="333"/>
      <c r="AH39" s="333"/>
      <c r="AI39" s="334"/>
      <c r="AJ39" s="313">
        <v>0.8284999999999999</v>
      </c>
      <c r="AK39" s="314">
        <v>0.0964</v>
      </c>
      <c r="AL39" s="314">
        <v>0.015300000000000001</v>
      </c>
      <c r="AM39" s="314">
        <v>0.0397</v>
      </c>
      <c r="AN39" s="314">
        <v>0.009000000000000001</v>
      </c>
      <c r="AO39" s="314">
        <v>0.002</v>
      </c>
      <c r="AP39" s="314">
        <v>0.0011</v>
      </c>
      <c r="AQ39" s="314">
        <v>0.008</v>
      </c>
      <c r="AR39" s="343"/>
      <c r="AS39" s="343"/>
      <c r="AT39" s="343"/>
      <c r="AU39" s="343"/>
      <c r="AV39" s="344"/>
      <c r="AW39" s="359">
        <v>0</v>
      </c>
      <c r="AX39" s="354">
        <v>294821.43</v>
      </c>
      <c r="AY39" s="354">
        <v>3082.27</v>
      </c>
      <c r="AZ39" s="354">
        <v>71970.35</v>
      </c>
      <c r="BA39" s="354">
        <v>989118.99</v>
      </c>
      <c r="BB39" s="354">
        <v>1358993.04</v>
      </c>
      <c r="BC39" s="360">
        <v>297903.7</v>
      </c>
      <c r="BD39" s="254">
        <v>4406062</v>
      </c>
      <c r="BE39" s="254">
        <v>30190</v>
      </c>
      <c r="BF39" s="254">
        <v>5843993</v>
      </c>
      <c r="BG39" s="254">
        <v>298045</v>
      </c>
      <c r="BH39" s="254">
        <v>265874</v>
      </c>
      <c r="BI39" s="254">
        <v>18741</v>
      </c>
      <c r="BJ39" s="254">
        <v>393178</v>
      </c>
      <c r="BK39" s="254">
        <v>23988</v>
      </c>
      <c r="BL39" s="254">
        <v>211631</v>
      </c>
      <c r="BM39" s="254">
        <v>78</v>
      </c>
      <c r="BN39" s="295">
        <v>3565977</v>
      </c>
      <c r="BO39" s="296">
        <v>24434</v>
      </c>
      <c r="BP39" s="296">
        <v>3879184</v>
      </c>
      <c r="BQ39" s="296">
        <v>197839</v>
      </c>
      <c r="BR39" s="62"/>
      <c r="BS39" s="126"/>
      <c r="BT39" s="62">
        <f t="shared" si="16"/>
        <v>7972039</v>
      </c>
      <c r="BU39" s="62">
        <f t="shared" si="17"/>
        <v>54624</v>
      </c>
      <c r="BV39" s="253">
        <f t="shared" si="18"/>
        <v>9723177</v>
      </c>
      <c r="BW39" s="253">
        <f t="shared" si="19"/>
        <v>495884</v>
      </c>
      <c r="BX39" s="62">
        <f t="shared" si="20"/>
        <v>265874</v>
      </c>
      <c r="BY39" s="62">
        <f t="shared" si="21"/>
        <v>18741</v>
      </c>
      <c r="BZ39" s="62">
        <f t="shared" si="22"/>
        <v>393178</v>
      </c>
      <c r="CA39" s="62">
        <f t="shared" si="23"/>
        <v>23988</v>
      </c>
      <c r="CB39" s="62">
        <f t="shared" si="27"/>
        <v>211631</v>
      </c>
      <c r="CC39" s="126">
        <f t="shared" si="24"/>
        <v>78</v>
      </c>
      <c r="CD39" s="369">
        <v>12620312</v>
      </c>
      <c r="CE39" s="369">
        <v>861094</v>
      </c>
      <c r="CF39" s="152">
        <v>12061429</v>
      </c>
      <c r="CG39" s="153">
        <v>822039</v>
      </c>
      <c r="CH39" s="153">
        <v>5532763</v>
      </c>
      <c r="CI39" s="153">
        <v>389447</v>
      </c>
      <c r="CJ39" s="153">
        <v>68339</v>
      </c>
      <c r="CK39" s="154">
        <v>2734</v>
      </c>
      <c r="CL39" s="384">
        <f t="shared" si="25"/>
        <v>11120738</v>
      </c>
      <c r="CM39" s="124">
        <f t="shared" si="26"/>
        <v>371042</v>
      </c>
      <c r="CN39" s="62">
        <f t="shared" si="34"/>
        <v>7445161</v>
      </c>
      <c r="CO39" s="62">
        <f t="shared" si="35"/>
        <v>222273</v>
      </c>
      <c r="CP39" s="155">
        <f t="shared" si="49"/>
        <v>18565899</v>
      </c>
      <c r="CQ39" s="153">
        <f t="shared" si="29"/>
        <v>593315</v>
      </c>
      <c r="CR39" s="153">
        <f t="shared" si="30"/>
        <v>17662531</v>
      </c>
      <c r="CS39" s="153">
        <f t="shared" si="31"/>
        <v>1214220</v>
      </c>
      <c r="CT39" s="245">
        <v>104590</v>
      </c>
      <c r="CU39" s="153">
        <f t="shared" si="32"/>
        <v>36228430</v>
      </c>
      <c r="CV39" s="154">
        <f t="shared" si="33"/>
        <v>1912125</v>
      </c>
      <c r="CW39" s="153">
        <f t="shared" si="36"/>
        <v>39.687156061525286</v>
      </c>
      <c r="CX39" s="153">
        <f t="shared" si="37"/>
        <v>1.3241568823382464</v>
      </c>
      <c r="CY39" s="153">
        <f t="shared" si="38"/>
        <v>26.56993326433746</v>
      </c>
      <c r="CZ39" s="153">
        <f t="shared" si="39"/>
        <v>0.7932372149459334</v>
      </c>
      <c r="DA39" s="155">
        <f t="shared" si="40"/>
        <v>66.25708932586275</v>
      </c>
      <c r="DB39" s="155">
        <f t="shared" si="41"/>
        <v>2.11739409728418</v>
      </c>
      <c r="DC39" s="155">
        <f t="shared" si="42"/>
        <v>45.03876378430463</v>
      </c>
      <c r="DD39" s="155">
        <f t="shared" si="43"/>
        <v>3.0730309410799044</v>
      </c>
      <c r="DE39" s="155">
        <f t="shared" si="44"/>
        <v>63.03319296242104</v>
      </c>
      <c r="DF39" s="63">
        <f t="shared" si="45"/>
        <v>4.3332500624531605</v>
      </c>
      <c r="DG39" s="63">
        <f t="shared" si="46"/>
        <v>0.373255772456372</v>
      </c>
      <c r="DH39" s="155">
        <f t="shared" si="47"/>
        <v>129.29028228828378</v>
      </c>
      <c r="DI39" s="131">
        <f t="shared" si="48"/>
        <v>6.823899932193712</v>
      </c>
      <c r="DJ39" s="133" t="s">
        <v>838</v>
      </c>
      <c r="DK39" s="58"/>
      <c r="DL39" s="58"/>
      <c r="DM39" s="134" t="s">
        <v>838</v>
      </c>
      <c r="DN39" s="255"/>
      <c r="DO39" s="256"/>
    </row>
    <row r="40" spans="1:119" ht="15">
      <c r="A40" s="26">
        <v>9009</v>
      </c>
      <c r="B40" s="23" t="s">
        <v>657</v>
      </c>
      <c r="C40" s="97" t="s">
        <v>808</v>
      </c>
      <c r="D40" s="41" t="s">
        <v>414</v>
      </c>
      <c r="E40" s="91" t="s">
        <v>415</v>
      </c>
      <c r="F40" s="22" t="s">
        <v>874</v>
      </c>
      <c r="G40" s="32" t="s">
        <v>1559</v>
      </c>
      <c r="H40" s="33" t="s">
        <v>1560</v>
      </c>
      <c r="I40" s="16" t="s">
        <v>1093</v>
      </c>
      <c r="J40" s="44" t="s">
        <v>1094</v>
      </c>
      <c r="K40" s="99" t="s">
        <v>1095</v>
      </c>
      <c r="L40" s="104">
        <v>6243</v>
      </c>
      <c r="M40" s="59">
        <v>6269</v>
      </c>
      <c r="N40" s="71">
        <f t="shared" si="0"/>
        <v>0.001382463976179064</v>
      </c>
      <c r="O40" s="59"/>
      <c r="P40" s="59"/>
      <c r="Q40" s="59"/>
      <c r="R40" s="105"/>
      <c r="S40" s="115">
        <v>0.1882107960916226</v>
      </c>
      <c r="T40" s="60">
        <v>0.094</v>
      </c>
      <c r="U40" s="61">
        <v>28706</v>
      </c>
      <c r="V40" s="61">
        <v>656</v>
      </c>
      <c r="W40" s="60">
        <v>0.060067275348390195</v>
      </c>
      <c r="X40" s="116">
        <v>228001</v>
      </c>
      <c r="Y40" s="315">
        <v>0.7345</v>
      </c>
      <c r="Z40" s="316">
        <v>0.0226</v>
      </c>
      <c r="AA40" s="316">
        <v>0.049</v>
      </c>
      <c r="AB40" s="316">
        <v>0.0132</v>
      </c>
      <c r="AC40" s="316">
        <v>0.0019</v>
      </c>
      <c r="AD40" s="316">
        <v>0.08470000000000001</v>
      </c>
      <c r="AE40" s="316">
        <v>0.0019</v>
      </c>
      <c r="AF40" s="316">
        <v>0.09230000000000001</v>
      </c>
      <c r="AG40" s="329">
        <v>2754.51</v>
      </c>
      <c r="AH40" s="329">
        <v>2.28</v>
      </c>
      <c r="AI40" s="330">
        <v>4575.18</v>
      </c>
      <c r="AJ40" s="315">
        <v>0.7635</v>
      </c>
      <c r="AK40" s="316">
        <v>0.0962</v>
      </c>
      <c r="AL40" s="316">
        <v>0.01</v>
      </c>
      <c r="AM40" s="316">
        <v>0.10220000000000001</v>
      </c>
      <c r="AN40" s="316">
        <v>0.02</v>
      </c>
      <c r="AO40" s="316">
        <v>0</v>
      </c>
      <c r="AP40" s="316">
        <v>0.004</v>
      </c>
      <c r="AQ40" s="316">
        <v>0.004</v>
      </c>
      <c r="AR40" s="316"/>
      <c r="AS40" s="316"/>
      <c r="AT40" s="316"/>
      <c r="AU40" s="316"/>
      <c r="AV40" s="345"/>
      <c r="AW40" s="359">
        <v>0</v>
      </c>
      <c r="AX40" s="354">
        <v>11.63</v>
      </c>
      <c r="AY40" s="354">
        <v>92.22</v>
      </c>
      <c r="AZ40" s="354">
        <v>357.19</v>
      </c>
      <c r="BA40" s="354">
        <v>4110.68</v>
      </c>
      <c r="BB40" s="354">
        <v>4571.72</v>
      </c>
      <c r="BC40" s="360">
        <v>103.85</v>
      </c>
      <c r="BD40" s="254">
        <v>105720</v>
      </c>
      <c r="BE40" s="254">
        <v>724</v>
      </c>
      <c r="BF40" s="254">
        <v>172979</v>
      </c>
      <c r="BG40" s="254">
        <v>8822</v>
      </c>
      <c r="BH40" s="254">
        <v>18254</v>
      </c>
      <c r="BI40" s="254">
        <v>1287</v>
      </c>
      <c r="BJ40" s="254">
        <v>26993</v>
      </c>
      <c r="BK40" s="254">
        <v>1647</v>
      </c>
      <c r="BL40" s="62"/>
      <c r="BM40" s="62"/>
      <c r="BN40" s="125"/>
      <c r="BO40" s="62"/>
      <c r="BP40" s="296">
        <v>84309</v>
      </c>
      <c r="BQ40" s="296">
        <v>4300</v>
      </c>
      <c r="BR40" s="62"/>
      <c r="BS40" s="126"/>
      <c r="BT40" s="62">
        <f t="shared" si="16"/>
        <v>105720</v>
      </c>
      <c r="BU40" s="62">
        <f t="shared" si="17"/>
        <v>724</v>
      </c>
      <c r="BV40" s="253">
        <f t="shared" si="18"/>
        <v>257288</v>
      </c>
      <c r="BW40" s="253">
        <f t="shared" si="19"/>
        <v>13122</v>
      </c>
      <c r="BX40" s="62">
        <f t="shared" si="20"/>
        <v>18254</v>
      </c>
      <c r="BY40" s="62">
        <f t="shared" si="21"/>
        <v>1287</v>
      </c>
      <c r="BZ40" s="62">
        <f t="shared" si="22"/>
        <v>26993</v>
      </c>
      <c r="CA40" s="62">
        <f t="shared" si="23"/>
        <v>1647</v>
      </c>
      <c r="CB40" s="62">
        <f t="shared" si="27"/>
        <v>0</v>
      </c>
      <c r="CC40" s="126">
        <f t="shared" si="24"/>
        <v>0</v>
      </c>
      <c r="CD40" s="369">
        <v>418060</v>
      </c>
      <c r="CE40" s="369">
        <v>28631</v>
      </c>
      <c r="CF40" s="152">
        <v>394128</v>
      </c>
      <c r="CG40" s="153">
        <v>27001</v>
      </c>
      <c r="CH40" s="153">
        <v>158036</v>
      </c>
      <c r="CI40" s="153">
        <v>11134</v>
      </c>
      <c r="CJ40" s="153">
        <v>4566</v>
      </c>
      <c r="CK40" s="154">
        <v>182</v>
      </c>
      <c r="CL40" s="125">
        <f t="shared" si="25"/>
        <v>323946</v>
      </c>
      <c r="CM40" s="126">
        <f t="shared" si="26"/>
        <v>12480</v>
      </c>
      <c r="CN40" s="62">
        <f t="shared" si="34"/>
        <v>84309</v>
      </c>
      <c r="CO40" s="62">
        <f t="shared" si="35"/>
        <v>4300</v>
      </c>
      <c r="CP40" s="155">
        <f t="shared" si="49"/>
        <v>408255</v>
      </c>
      <c r="CQ40" s="153">
        <f t="shared" si="29"/>
        <v>16780</v>
      </c>
      <c r="CR40" s="153">
        <f t="shared" si="30"/>
        <v>556730</v>
      </c>
      <c r="CS40" s="153">
        <f t="shared" si="31"/>
        <v>38317</v>
      </c>
      <c r="CT40" s="245">
        <v>2952</v>
      </c>
      <c r="CU40" s="153">
        <f t="shared" si="32"/>
        <v>964985</v>
      </c>
      <c r="CV40" s="154">
        <f t="shared" si="33"/>
        <v>58049</v>
      </c>
      <c r="CW40" s="153">
        <f t="shared" si="36"/>
        <v>51.67427021853565</v>
      </c>
      <c r="CX40" s="153">
        <f t="shared" si="37"/>
        <v>1.9907481256978785</v>
      </c>
      <c r="CY40" s="153">
        <f t="shared" si="38"/>
        <v>13.448556388578721</v>
      </c>
      <c r="CZ40" s="153">
        <f t="shared" si="39"/>
        <v>0.6859148189503909</v>
      </c>
      <c r="DA40" s="155">
        <f t="shared" si="40"/>
        <v>65.12282660711438</v>
      </c>
      <c r="DB40" s="155">
        <f t="shared" si="41"/>
        <v>2.6766629446482693</v>
      </c>
      <c r="DC40" s="155">
        <f t="shared" si="42"/>
        <v>66.68687190939544</v>
      </c>
      <c r="DD40" s="155">
        <f t="shared" si="43"/>
        <v>4.567076088690381</v>
      </c>
      <c r="DE40" s="155">
        <f t="shared" si="44"/>
        <v>88.80682724517467</v>
      </c>
      <c r="DF40" s="63">
        <f t="shared" si="45"/>
        <v>6.11213909714468</v>
      </c>
      <c r="DG40" s="63">
        <f t="shared" si="46"/>
        <v>0.470888498963152</v>
      </c>
      <c r="DH40" s="155">
        <f t="shared" si="47"/>
        <v>153.92965385228905</v>
      </c>
      <c r="DI40" s="131">
        <f t="shared" si="48"/>
        <v>9.2596905407561</v>
      </c>
      <c r="DJ40" s="133" t="s">
        <v>838</v>
      </c>
      <c r="DK40" s="58"/>
      <c r="DL40" s="58"/>
      <c r="DM40" s="134" t="s">
        <v>838</v>
      </c>
      <c r="DN40" s="255"/>
      <c r="DO40" s="256"/>
    </row>
    <row r="41" spans="1:119" ht="15">
      <c r="A41" s="26">
        <v>9020</v>
      </c>
      <c r="B41" s="23" t="s">
        <v>658</v>
      </c>
      <c r="C41" s="97" t="s">
        <v>809</v>
      </c>
      <c r="D41" s="40" t="s">
        <v>416</v>
      </c>
      <c r="E41" s="90" t="s">
        <v>417</v>
      </c>
      <c r="F41" s="22" t="s">
        <v>875</v>
      </c>
      <c r="G41" s="35" t="s">
        <v>1561</v>
      </c>
      <c r="H41" s="33" t="s">
        <v>1562</v>
      </c>
      <c r="I41" s="16" t="s">
        <v>1096</v>
      </c>
      <c r="J41" s="44" t="s">
        <v>1097</v>
      </c>
      <c r="K41" s="99" t="s">
        <v>1098</v>
      </c>
      <c r="L41" s="104">
        <v>71298</v>
      </c>
      <c r="M41" s="59">
        <v>76106</v>
      </c>
      <c r="N41" s="71">
        <f t="shared" si="0"/>
        <v>0.0210583484438371</v>
      </c>
      <c r="O41" s="59"/>
      <c r="P41" s="59"/>
      <c r="Q41" s="59"/>
      <c r="R41" s="105"/>
      <c r="S41" s="115">
        <v>0.14530561867093045</v>
      </c>
      <c r="T41" s="60">
        <v>0.053</v>
      </c>
      <c r="U41" s="61">
        <v>31776</v>
      </c>
      <c r="V41" s="61">
        <v>753</v>
      </c>
      <c r="W41" s="60">
        <v>0.03836012230357093</v>
      </c>
      <c r="X41" s="116">
        <v>300515</v>
      </c>
      <c r="Y41" s="315">
        <v>0.6204</v>
      </c>
      <c r="Z41" s="316">
        <v>0.0348</v>
      </c>
      <c r="AA41" s="316">
        <v>0.11259999999999999</v>
      </c>
      <c r="AB41" s="316">
        <v>0.0225</v>
      </c>
      <c r="AC41" s="316">
        <v>0.0087</v>
      </c>
      <c r="AD41" s="316">
        <v>0.1911</v>
      </c>
      <c r="AE41" s="316">
        <v>0.0011</v>
      </c>
      <c r="AF41" s="316">
        <v>0.0087</v>
      </c>
      <c r="AG41" s="329">
        <v>7727.42</v>
      </c>
      <c r="AH41" s="329">
        <v>9.85</v>
      </c>
      <c r="AI41" s="330">
        <v>29183.32</v>
      </c>
      <c r="AJ41" s="315">
        <v>0.8262999999999999</v>
      </c>
      <c r="AK41" s="316">
        <v>0.0942</v>
      </c>
      <c r="AL41" s="316">
        <v>0.011399999999999999</v>
      </c>
      <c r="AM41" s="316">
        <v>0.043899999999999995</v>
      </c>
      <c r="AN41" s="316">
        <v>0.0129</v>
      </c>
      <c r="AO41" s="316">
        <v>0.0012</v>
      </c>
      <c r="AP41" s="316">
        <v>0.0022</v>
      </c>
      <c r="AQ41" s="316">
        <v>0.008</v>
      </c>
      <c r="AR41" s="316">
        <v>0.4357</v>
      </c>
      <c r="AS41" s="316">
        <v>0.2034</v>
      </c>
      <c r="AT41" s="316">
        <v>0.0596</v>
      </c>
      <c r="AU41" s="316">
        <v>0.06309999999999999</v>
      </c>
      <c r="AV41" s="345">
        <v>0.2382</v>
      </c>
      <c r="AW41" s="359">
        <v>0</v>
      </c>
      <c r="AX41" s="354">
        <v>674.89</v>
      </c>
      <c r="AY41" s="354">
        <v>303.99</v>
      </c>
      <c r="AZ41" s="354">
        <v>17122.8</v>
      </c>
      <c r="BA41" s="354">
        <v>9854.99</v>
      </c>
      <c r="BB41" s="354">
        <v>27956.67</v>
      </c>
      <c r="BC41" s="360">
        <v>978.88</v>
      </c>
      <c r="BD41" s="254">
        <v>1244012</v>
      </c>
      <c r="BE41" s="254">
        <v>8524</v>
      </c>
      <c r="BF41" s="254">
        <v>1790094</v>
      </c>
      <c r="BG41" s="254">
        <v>91295</v>
      </c>
      <c r="BH41" s="62"/>
      <c r="BI41" s="62"/>
      <c r="BJ41" s="62"/>
      <c r="BK41" s="62"/>
      <c r="BL41" s="62"/>
      <c r="BM41" s="62"/>
      <c r="BN41" s="295">
        <v>952297</v>
      </c>
      <c r="BO41" s="296">
        <v>6525</v>
      </c>
      <c r="BP41" s="296">
        <v>1170603</v>
      </c>
      <c r="BQ41" s="296">
        <v>59701</v>
      </c>
      <c r="BR41" s="62"/>
      <c r="BS41" s="126"/>
      <c r="BT41" s="62">
        <f t="shared" si="16"/>
        <v>2196309</v>
      </c>
      <c r="BU41" s="62">
        <f t="shared" si="17"/>
        <v>15049</v>
      </c>
      <c r="BV41" s="253">
        <f t="shared" si="18"/>
        <v>2960697</v>
      </c>
      <c r="BW41" s="253">
        <f t="shared" si="19"/>
        <v>150996</v>
      </c>
      <c r="BX41" s="62">
        <f t="shared" si="20"/>
        <v>0</v>
      </c>
      <c r="BY41" s="62">
        <f t="shared" si="21"/>
        <v>0</v>
      </c>
      <c r="BZ41" s="62">
        <f t="shared" si="22"/>
        <v>0</v>
      </c>
      <c r="CA41" s="62">
        <f t="shared" si="23"/>
        <v>0</v>
      </c>
      <c r="CB41" s="62">
        <f t="shared" si="27"/>
        <v>0</v>
      </c>
      <c r="CC41" s="126">
        <f t="shared" si="24"/>
        <v>0</v>
      </c>
      <c r="CD41" s="369">
        <v>3515159</v>
      </c>
      <c r="CE41" s="369">
        <v>239776</v>
      </c>
      <c r="CF41" s="152">
        <v>3345983</v>
      </c>
      <c r="CG41" s="153">
        <v>227942</v>
      </c>
      <c r="CH41" s="153">
        <v>923433</v>
      </c>
      <c r="CI41" s="153">
        <v>65093</v>
      </c>
      <c r="CJ41" s="153">
        <v>20065</v>
      </c>
      <c r="CK41" s="154">
        <v>804</v>
      </c>
      <c r="CL41" s="125">
        <f t="shared" si="25"/>
        <v>3034106</v>
      </c>
      <c r="CM41" s="126">
        <f t="shared" si="26"/>
        <v>99819</v>
      </c>
      <c r="CN41" s="62">
        <f t="shared" si="34"/>
        <v>2122900</v>
      </c>
      <c r="CO41" s="62">
        <f t="shared" si="35"/>
        <v>66226</v>
      </c>
      <c r="CP41" s="155">
        <f t="shared" si="49"/>
        <v>5157006</v>
      </c>
      <c r="CQ41" s="153">
        <f t="shared" si="29"/>
        <v>166045</v>
      </c>
      <c r="CR41" s="153">
        <f t="shared" si="30"/>
        <v>4289481</v>
      </c>
      <c r="CS41" s="153">
        <f t="shared" si="31"/>
        <v>293839</v>
      </c>
      <c r="CT41" s="245">
        <v>54920</v>
      </c>
      <c r="CU41" s="153">
        <f t="shared" si="32"/>
        <v>9446487</v>
      </c>
      <c r="CV41" s="154">
        <f t="shared" si="33"/>
        <v>514804</v>
      </c>
      <c r="CW41" s="153">
        <f t="shared" si="36"/>
        <v>39.86684361285575</v>
      </c>
      <c r="CX41" s="153">
        <f t="shared" si="37"/>
        <v>1.311578587759178</v>
      </c>
      <c r="CY41" s="153">
        <f t="shared" si="38"/>
        <v>27.89398996136967</v>
      </c>
      <c r="CZ41" s="153">
        <f t="shared" si="39"/>
        <v>0.8701810632538828</v>
      </c>
      <c r="DA41" s="155">
        <f t="shared" si="40"/>
        <v>67.76083357422542</v>
      </c>
      <c r="DB41" s="155">
        <f t="shared" si="41"/>
        <v>2.181759651013061</v>
      </c>
      <c r="DC41" s="155">
        <f t="shared" si="42"/>
        <v>46.187672456836516</v>
      </c>
      <c r="DD41" s="155">
        <f t="shared" si="43"/>
        <v>3.1505531758337058</v>
      </c>
      <c r="DE41" s="155">
        <f t="shared" si="44"/>
        <v>56.361929414238034</v>
      </c>
      <c r="DF41" s="63">
        <f t="shared" si="45"/>
        <v>3.8609176674638004</v>
      </c>
      <c r="DG41" s="63">
        <f t="shared" si="46"/>
        <v>0.7216251018316558</v>
      </c>
      <c r="DH41" s="155">
        <f t="shared" si="47"/>
        <v>124.12276298846345</v>
      </c>
      <c r="DI41" s="131">
        <f t="shared" si="48"/>
        <v>6.764302420308517</v>
      </c>
      <c r="DJ41" s="133" t="s">
        <v>838</v>
      </c>
      <c r="DK41" s="58"/>
      <c r="DL41" s="58"/>
      <c r="DM41" s="134" t="s">
        <v>838</v>
      </c>
      <c r="DN41" s="255"/>
      <c r="DO41" s="256"/>
    </row>
    <row r="42" spans="1:119" ht="15">
      <c r="A42" s="26">
        <v>9027</v>
      </c>
      <c r="B42" s="23" t="s">
        <v>659</v>
      </c>
      <c r="C42" s="97" t="s">
        <v>811</v>
      </c>
      <c r="D42" s="41" t="s">
        <v>418</v>
      </c>
      <c r="E42" s="91" t="s">
        <v>419</v>
      </c>
      <c r="F42" s="22" t="s">
        <v>876</v>
      </c>
      <c r="G42" s="32" t="s">
        <v>1563</v>
      </c>
      <c r="H42" s="33" t="s">
        <v>1564</v>
      </c>
      <c r="I42" s="22"/>
      <c r="J42" s="45"/>
      <c r="K42" s="97"/>
      <c r="L42" s="104">
        <v>1577</v>
      </c>
      <c r="M42" s="59">
        <v>1594</v>
      </c>
      <c r="N42" s="71">
        <f t="shared" si="0"/>
        <v>0.003554997908824742</v>
      </c>
      <c r="O42" s="59"/>
      <c r="P42" s="59"/>
      <c r="Q42" s="59"/>
      <c r="R42" s="105"/>
      <c r="S42" s="115">
        <v>0.25047558655675334</v>
      </c>
      <c r="T42" s="60">
        <v>0.083</v>
      </c>
      <c r="U42" s="61">
        <v>26976</v>
      </c>
      <c r="V42" s="61">
        <v>681</v>
      </c>
      <c r="W42" s="60">
        <v>0.03170577045022194</v>
      </c>
      <c r="X42" s="116">
        <v>331176</v>
      </c>
      <c r="Y42" s="315">
        <v>0.7021</v>
      </c>
      <c r="Z42" s="316">
        <v>0.014199999999999999</v>
      </c>
      <c r="AA42" s="316">
        <v>0.0567</v>
      </c>
      <c r="AB42" s="316">
        <v>0.0070999999999999995</v>
      </c>
      <c r="AC42" s="316">
        <v>0</v>
      </c>
      <c r="AD42" s="316">
        <v>0.2057</v>
      </c>
      <c r="AE42" s="316">
        <v>0.0070999999999999995</v>
      </c>
      <c r="AF42" s="316">
        <v>0.0070999999999999995</v>
      </c>
      <c r="AG42" s="329">
        <v>345.26</v>
      </c>
      <c r="AH42" s="329">
        <v>4.62</v>
      </c>
      <c r="AI42" s="330">
        <v>708.11</v>
      </c>
      <c r="AJ42" s="315">
        <v>0.8376</v>
      </c>
      <c r="AK42" s="316">
        <v>0</v>
      </c>
      <c r="AL42" s="316">
        <v>0</v>
      </c>
      <c r="AM42" s="316">
        <v>0.11109999999999999</v>
      </c>
      <c r="AN42" s="316">
        <v>0.0256</v>
      </c>
      <c r="AO42" s="316">
        <v>0</v>
      </c>
      <c r="AP42" s="316">
        <v>0</v>
      </c>
      <c r="AQ42" s="316">
        <v>0.0256</v>
      </c>
      <c r="AR42" s="316"/>
      <c r="AS42" s="316"/>
      <c r="AT42" s="316"/>
      <c r="AU42" s="316"/>
      <c r="AV42" s="345"/>
      <c r="AW42" s="359">
        <v>0</v>
      </c>
      <c r="AX42" s="354">
        <v>0</v>
      </c>
      <c r="AY42" s="354">
        <v>14.69</v>
      </c>
      <c r="AZ42" s="354">
        <v>136.49</v>
      </c>
      <c r="BA42" s="354">
        <v>556.93</v>
      </c>
      <c r="BB42" s="354">
        <v>708.11</v>
      </c>
      <c r="BC42" s="360">
        <v>14.69</v>
      </c>
      <c r="BD42" s="254">
        <v>24723</v>
      </c>
      <c r="BE42" s="254">
        <v>169</v>
      </c>
      <c r="BF42" s="254">
        <v>43327</v>
      </c>
      <c r="BG42" s="254">
        <v>2210</v>
      </c>
      <c r="BH42" s="254">
        <v>13377</v>
      </c>
      <c r="BI42" s="254">
        <v>943</v>
      </c>
      <c r="BJ42" s="254">
        <v>19788</v>
      </c>
      <c r="BK42" s="254">
        <v>1207</v>
      </c>
      <c r="BL42" s="254">
        <v>10644</v>
      </c>
      <c r="BM42" s="254">
        <v>4</v>
      </c>
      <c r="BN42" s="125"/>
      <c r="BO42" s="62"/>
      <c r="BP42" s="296">
        <v>26343</v>
      </c>
      <c r="BQ42" s="296">
        <v>1343</v>
      </c>
      <c r="BR42" s="62"/>
      <c r="BS42" s="126"/>
      <c r="BT42" s="62">
        <f t="shared" si="16"/>
        <v>24723</v>
      </c>
      <c r="BU42" s="62">
        <f t="shared" si="17"/>
        <v>169</v>
      </c>
      <c r="BV42" s="253">
        <f t="shared" si="18"/>
        <v>69670</v>
      </c>
      <c r="BW42" s="253">
        <f t="shared" si="19"/>
        <v>3553</v>
      </c>
      <c r="BX42" s="62">
        <f t="shared" si="20"/>
        <v>13377</v>
      </c>
      <c r="BY42" s="62">
        <f t="shared" si="21"/>
        <v>943</v>
      </c>
      <c r="BZ42" s="62">
        <f t="shared" si="22"/>
        <v>19788</v>
      </c>
      <c r="CA42" s="62">
        <f t="shared" si="23"/>
        <v>1207</v>
      </c>
      <c r="CB42" s="62">
        <f t="shared" si="27"/>
        <v>10644</v>
      </c>
      <c r="CC42" s="126">
        <f t="shared" si="24"/>
        <v>4</v>
      </c>
      <c r="CD42" s="369">
        <v>95731</v>
      </c>
      <c r="CE42" s="369">
        <v>6546</v>
      </c>
      <c r="CF42" s="152">
        <v>88162</v>
      </c>
      <c r="CG42" s="153">
        <v>6021</v>
      </c>
      <c r="CH42" s="153">
        <v>14689</v>
      </c>
      <c r="CI42" s="153">
        <v>1041</v>
      </c>
      <c r="CJ42" s="153">
        <v>915</v>
      </c>
      <c r="CK42" s="154">
        <v>36</v>
      </c>
      <c r="CL42" s="125">
        <f t="shared" si="25"/>
        <v>111859</v>
      </c>
      <c r="CM42" s="126">
        <f t="shared" si="26"/>
        <v>4533</v>
      </c>
      <c r="CN42" s="62">
        <f t="shared" si="34"/>
        <v>26343</v>
      </c>
      <c r="CO42" s="62">
        <f t="shared" si="35"/>
        <v>1343</v>
      </c>
      <c r="CP42" s="155">
        <f t="shared" si="49"/>
        <v>138202</v>
      </c>
      <c r="CQ42" s="153">
        <f t="shared" si="29"/>
        <v>5876</v>
      </c>
      <c r="CR42" s="153">
        <f t="shared" si="30"/>
        <v>103766</v>
      </c>
      <c r="CS42" s="153">
        <f t="shared" si="31"/>
        <v>7098</v>
      </c>
      <c r="CT42" s="245">
        <v>1041</v>
      </c>
      <c r="CU42" s="153">
        <f t="shared" si="32"/>
        <v>241968</v>
      </c>
      <c r="CV42" s="154">
        <f t="shared" si="33"/>
        <v>14015</v>
      </c>
      <c r="CW42" s="153">
        <f t="shared" si="36"/>
        <v>70.1750313676286</v>
      </c>
      <c r="CX42" s="153">
        <f t="shared" si="37"/>
        <v>2.843789209535759</v>
      </c>
      <c r="CY42" s="153">
        <f t="shared" si="38"/>
        <v>16.526348808030114</v>
      </c>
      <c r="CZ42" s="153">
        <f t="shared" si="39"/>
        <v>0.842534504391468</v>
      </c>
      <c r="DA42" s="155">
        <f t="shared" si="40"/>
        <v>86.70138017565873</v>
      </c>
      <c r="DB42" s="155">
        <f t="shared" si="41"/>
        <v>3.686323713927227</v>
      </c>
      <c r="DC42" s="155">
        <f t="shared" si="42"/>
        <v>60.05708908406525</v>
      </c>
      <c r="DD42" s="155">
        <f t="shared" si="43"/>
        <v>4.106649937264743</v>
      </c>
      <c r="DE42" s="155">
        <f t="shared" si="44"/>
        <v>65.0978670012547</v>
      </c>
      <c r="DF42" s="63">
        <f t="shared" si="45"/>
        <v>4.452948557089084</v>
      </c>
      <c r="DG42" s="63">
        <f t="shared" si="46"/>
        <v>0.6530740276035132</v>
      </c>
      <c r="DH42" s="155">
        <f t="shared" si="47"/>
        <v>151.7992471769134</v>
      </c>
      <c r="DI42" s="131">
        <f t="shared" si="48"/>
        <v>8.792346298619824</v>
      </c>
      <c r="DJ42" s="133" t="s">
        <v>838</v>
      </c>
      <c r="DK42" s="58"/>
      <c r="DL42" s="58"/>
      <c r="DM42" s="134" t="s">
        <v>837</v>
      </c>
      <c r="DN42" s="255"/>
      <c r="DO42" s="256"/>
    </row>
    <row r="43" spans="1:119" ht="15">
      <c r="A43" s="26">
        <v>9032</v>
      </c>
      <c r="B43" s="23" t="s">
        <v>660</v>
      </c>
      <c r="C43" s="97" t="s">
        <v>808</v>
      </c>
      <c r="D43" s="40" t="s">
        <v>420</v>
      </c>
      <c r="E43" s="90" t="s">
        <v>421</v>
      </c>
      <c r="F43" s="22" t="s">
        <v>877</v>
      </c>
      <c r="G43" s="35" t="s">
        <v>1565</v>
      </c>
      <c r="H43" s="33" t="s">
        <v>1566</v>
      </c>
      <c r="I43" s="16" t="s">
        <v>1099</v>
      </c>
      <c r="J43" s="44" t="s">
        <v>1100</v>
      </c>
      <c r="K43" s="99" t="s">
        <v>1101</v>
      </c>
      <c r="L43" s="104">
        <v>5318</v>
      </c>
      <c r="M43" s="59">
        <v>5515</v>
      </c>
      <c r="N43" s="71">
        <f t="shared" si="0"/>
        <v>0.01190692051979451</v>
      </c>
      <c r="O43" s="59"/>
      <c r="P43" s="59"/>
      <c r="Q43" s="59"/>
      <c r="R43" s="105"/>
      <c r="S43" s="115">
        <v>0.16453553967657014</v>
      </c>
      <c r="T43" s="60">
        <v>0.031</v>
      </c>
      <c r="U43" s="61">
        <v>28017</v>
      </c>
      <c r="V43" s="61">
        <v>615</v>
      </c>
      <c r="W43" s="60">
        <v>0.02068446784505453</v>
      </c>
      <c r="X43" s="116">
        <v>296079</v>
      </c>
      <c r="Y43" s="315">
        <v>0.7959</v>
      </c>
      <c r="Z43" s="316">
        <v>0.0233</v>
      </c>
      <c r="AA43" s="316">
        <v>0.049100000000000005</v>
      </c>
      <c r="AB43" s="316">
        <v>0.0103</v>
      </c>
      <c r="AC43" s="316">
        <v>0</v>
      </c>
      <c r="AD43" s="316">
        <v>0.11109999999999999</v>
      </c>
      <c r="AE43" s="316">
        <v>0.0078000000000000005</v>
      </c>
      <c r="AF43" s="316">
        <v>0.0026</v>
      </c>
      <c r="AG43" s="329">
        <v>3324.1</v>
      </c>
      <c r="AH43" s="329">
        <v>1.66</v>
      </c>
      <c r="AI43" s="330">
        <v>22109.38</v>
      </c>
      <c r="AJ43" s="315">
        <v>0.8225</v>
      </c>
      <c r="AK43" s="316">
        <v>0.06269999999999999</v>
      </c>
      <c r="AL43" s="316">
        <v>0.0104</v>
      </c>
      <c r="AM43" s="316">
        <v>0.0862</v>
      </c>
      <c r="AN43" s="316">
        <v>0.0078000000000000005</v>
      </c>
      <c r="AO43" s="316">
        <v>0</v>
      </c>
      <c r="AP43" s="316">
        <v>0</v>
      </c>
      <c r="AQ43" s="316">
        <v>0.0104</v>
      </c>
      <c r="AR43" s="316">
        <v>0.3712</v>
      </c>
      <c r="AS43" s="316">
        <v>0.1534</v>
      </c>
      <c r="AT43" s="316">
        <v>0.0613</v>
      </c>
      <c r="AU43" s="316">
        <v>0.22089999999999999</v>
      </c>
      <c r="AV43" s="345">
        <v>0.19329999999999997</v>
      </c>
      <c r="AW43" s="359">
        <v>0</v>
      </c>
      <c r="AX43" s="354">
        <v>809.31</v>
      </c>
      <c r="AY43" s="354">
        <v>24.62</v>
      </c>
      <c r="AZ43" s="354">
        <v>6518.56</v>
      </c>
      <c r="BA43" s="354">
        <v>12915.59</v>
      </c>
      <c r="BB43" s="354">
        <v>20268.08</v>
      </c>
      <c r="BC43" s="360">
        <v>833.93</v>
      </c>
      <c r="BD43" s="254">
        <v>109491</v>
      </c>
      <c r="BE43" s="254">
        <v>750</v>
      </c>
      <c r="BF43" s="254">
        <v>120487</v>
      </c>
      <c r="BG43" s="254">
        <v>6144</v>
      </c>
      <c r="BH43" s="254">
        <v>16967</v>
      </c>
      <c r="BI43" s="254">
        <v>1196</v>
      </c>
      <c r="BJ43" s="254">
        <v>25093</v>
      </c>
      <c r="BK43" s="254">
        <v>1531</v>
      </c>
      <c r="BL43" s="254">
        <v>13503</v>
      </c>
      <c r="BM43" s="254">
        <v>5</v>
      </c>
      <c r="BN43" s="295">
        <v>84778</v>
      </c>
      <c r="BO43" s="296">
        <v>581</v>
      </c>
      <c r="BP43" s="296">
        <v>72595</v>
      </c>
      <c r="BQ43" s="296">
        <v>3702</v>
      </c>
      <c r="BR43" s="62"/>
      <c r="BS43" s="126"/>
      <c r="BT43" s="62">
        <f t="shared" si="16"/>
        <v>194269</v>
      </c>
      <c r="BU43" s="62">
        <f t="shared" si="17"/>
        <v>1331</v>
      </c>
      <c r="BV43" s="253">
        <f t="shared" si="18"/>
        <v>193082</v>
      </c>
      <c r="BW43" s="253">
        <f t="shared" si="19"/>
        <v>9846</v>
      </c>
      <c r="BX43" s="62">
        <f t="shared" si="20"/>
        <v>16967</v>
      </c>
      <c r="BY43" s="62">
        <f t="shared" si="21"/>
        <v>1196</v>
      </c>
      <c r="BZ43" s="62">
        <f t="shared" si="22"/>
        <v>25093</v>
      </c>
      <c r="CA43" s="62">
        <f t="shared" si="23"/>
        <v>1531</v>
      </c>
      <c r="CB43" s="62">
        <f t="shared" si="27"/>
        <v>13503</v>
      </c>
      <c r="CC43" s="126">
        <f t="shared" si="24"/>
        <v>5</v>
      </c>
      <c r="CD43" s="369">
        <v>250546</v>
      </c>
      <c r="CE43" s="369">
        <v>17063</v>
      </c>
      <c r="CF43" s="152">
        <v>234174</v>
      </c>
      <c r="CG43" s="153">
        <v>15927</v>
      </c>
      <c r="CH43" s="153">
        <v>65492</v>
      </c>
      <c r="CI43" s="153">
        <v>4621</v>
      </c>
      <c r="CJ43" s="153">
        <v>2327</v>
      </c>
      <c r="CK43" s="154">
        <v>93</v>
      </c>
      <c r="CL43" s="125">
        <f t="shared" si="25"/>
        <v>285541</v>
      </c>
      <c r="CM43" s="126">
        <f t="shared" si="26"/>
        <v>9626</v>
      </c>
      <c r="CN43" s="62">
        <f t="shared" si="34"/>
        <v>157373</v>
      </c>
      <c r="CO43" s="62">
        <f t="shared" si="35"/>
        <v>4283</v>
      </c>
      <c r="CP43" s="155">
        <f t="shared" si="49"/>
        <v>442914</v>
      </c>
      <c r="CQ43" s="153">
        <f t="shared" si="29"/>
        <v>13909</v>
      </c>
      <c r="CR43" s="153">
        <f t="shared" si="30"/>
        <v>301993</v>
      </c>
      <c r="CS43" s="153">
        <f t="shared" si="31"/>
        <v>20641</v>
      </c>
      <c r="CT43" s="245">
        <v>3203</v>
      </c>
      <c r="CU43" s="153">
        <f t="shared" si="32"/>
        <v>744907</v>
      </c>
      <c r="CV43" s="154">
        <f t="shared" si="33"/>
        <v>37753</v>
      </c>
      <c r="CW43" s="153">
        <f t="shared" si="36"/>
        <v>51.77533998186763</v>
      </c>
      <c r="CX43" s="153">
        <f t="shared" si="37"/>
        <v>1.745421577515866</v>
      </c>
      <c r="CY43" s="153">
        <f t="shared" si="38"/>
        <v>28.535448776065277</v>
      </c>
      <c r="CZ43" s="153">
        <f t="shared" si="39"/>
        <v>0.7766092475067996</v>
      </c>
      <c r="DA43" s="155">
        <f t="shared" si="40"/>
        <v>80.31078875793291</v>
      </c>
      <c r="DB43" s="155">
        <f t="shared" si="41"/>
        <v>2.5220308250226653</v>
      </c>
      <c r="DC43" s="155">
        <f t="shared" si="42"/>
        <v>45.42991840435177</v>
      </c>
      <c r="DD43" s="155">
        <f t="shared" si="43"/>
        <v>3.0939256572982776</v>
      </c>
      <c r="DE43" s="155">
        <f t="shared" si="44"/>
        <v>54.758476881233</v>
      </c>
      <c r="DF43" s="63">
        <f t="shared" si="45"/>
        <v>3.742701722574796</v>
      </c>
      <c r="DG43" s="63">
        <f t="shared" si="46"/>
        <v>0.5807796917497734</v>
      </c>
      <c r="DH43" s="155">
        <f t="shared" si="47"/>
        <v>135.0692656391659</v>
      </c>
      <c r="DI43" s="131">
        <f t="shared" si="48"/>
        <v>6.845512239347235</v>
      </c>
      <c r="DJ43" s="133" t="s">
        <v>838</v>
      </c>
      <c r="DK43" s="58"/>
      <c r="DL43" s="58"/>
      <c r="DM43" s="134" t="s">
        <v>838</v>
      </c>
      <c r="DN43" s="255"/>
      <c r="DO43" s="256"/>
    </row>
    <row r="44" spans="1:119" ht="15">
      <c r="A44" s="26">
        <v>9052</v>
      </c>
      <c r="B44" s="23" t="s">
        <v>661</v>
      </c>
      <c r="C44" s="97" t="s">
        <v>809</v>
      </c>
      <c r="D44" s="40" t="s">
        <v>422</v>
      </c>
      <c r="E44" s="90" t="s">
        <v>423</v>
      </c>
      <c r="F44" s="22" t="s">
        <v>878</v>
      </c>
      <c r="G44" s="35" t="s">
        <v>1567</v>
      </c>
      <c r="H44" s="33" t="s">
        <v>1568</v>
      </c>
      <c r="I44" s="16" t="s">
        <v>1102</v>
      </c>
      <c r="J44" s="44" t="s">
        <v>1103</v>
      </c>
      <c r="K44" s="99" t="s">
        <v>1104</v>
      </c>
      <c r="L44" s="104">
        <v>129345</v>
      </c>
      <c r="M44" s="59">
        <v>135866</v>
      </c>
      <c r="N44" s="71">
        <f t="shared" si="0"/>
        <v>0.01599860647010043</v>
      </c>
      <c r="O44" s="59"/>
      <c r="P44" s="59"/>
      <c r="Q44" s="59"/>
      <c r="R44" s="105"/>
      <c r="S44" s="115">
        <v>0.12640612315899338</v>
      </c>
      <c r="T44" s="60">
        <v>0.055</v>
      </c>
      <c r="U44" s="61">
        <v>31051</v>
      </c>
      <c r="V44" s="61">
        <v>767</v>
      </c>
      <c r="W44" s="60">
        <v>0.03131160848892497</v>
      </c>
      <c r="X44" s="116">
        <v>358684</v>
      </c>
      <c r="Y44" s="315">
        <v>0.4374</v>
      </c>
      <c r="Z44" s="316">
        <v>0.0305</v>
      </c>
      <c r="AA44" s="316">
        <v>0.0809</v>
      </c>
      <c r="AB44" s="316">
        <v>0.18100000000000002</v>
      </c>
      <c r="AC44" s="316">
        <v>0.0246</v>
      </c>
      <c r="AD44" s="316">
        <v>0.23120000000000002</v>
      </c>
      <c r="AE44" s="316">
        <v>0.0007000000000000001</v>
      </c>
      <c r="AF44" s="316">
        <v>0.0137</v>
      </c>
      <c r="AG44" s="329">
        <v>9452.87</v>
      </c>
      <c r="AH44" s="329">
        <v>14.37</v>
      </c>
      <c r="AI44" s="330">
        <v>38936.82</v>
      </c>
      <c r="AJ44" s="315">
        <v>0.8266</v>
      </c>
      <c r="AK44" s="316">
        <v>0.10679999999999999</v>
      </c>
      <c r="AL44" s="316">
        <v>0.0139</v>
      </c>
      <c r="AM44" s="316">
        <v>0.0334</v>
      </c>
      <c r="AN44" s="316">
        <v>0.0083</v>
      </c>
      <c r="AO44" s="316">
        <v>0.0023</v>
      </c>
      <c r="AP44" s="316">
        <v>0.001</v>
      </c>
      <c r="AQ44" s="316">
        <v>0.0076</v>
      </c>
      <c r="AR44" s="316">
        <v>0.4279</v>
      </c>
      <c r="AS44" s="316">
        <v>0.19899999999999998</v>
      </c>
      <c r="AT44" s="316">
        <v>0.0683</v>
      </c>
      <c r="AU44" s="316">
        <v>0.0705</v>
      </c>
      <c r="AV44" s="345">
        <v>0.23420000000000002</v>
      </c>
      <c r="AW44" s="359">
        <v>0</v>
      </c>
      <c r="AX44" s="354">
        <v>102.68</v>
      </c>
      <c r="AY44" s="354">
        <v>1605.56</v>
      </c>
      <c r="AZ44" s="354">
        <v>27423.23</v>
      </c>
      <c r="BA44" s="354">
        <v>9374.79</v>
      </c>
      <c r="BB44" s="354">
        <v>38506.26</v>
      </c>
      <c r="BC44" s="360">
        <v>1708.24</v>
      </c>
      <c r="BD44" s="254">
        <v>1939802</v>
      </c>
      <c r="BE44" s="254">
        <v>13291</v>
      </c>
      <c r="BF44" s="254">
        <v>2686216</v>
      </c>
      <c r="BG44" s="254">
        <v>136997</v>
      </c>
      <c r="BH44" s="62"/>
      <c r="BI44" s="62"/>
      <c r="BJ44" s="62"/>
      <c r="BK44" s="62"/>
      <c r="BL44" s="62"/>
      <c r="BM44" s="62"/>
      <c r="BN44" s="295">
        <v>1814144</v>
      </c>
      <c r="BO44" s="296">
        <v>12430</v>
      </c>
      <c r="BP44" s="296">
        <v>2237409</v>
      </c>
      <c r="BQ44" s="296">
        <v>114108</v>
      </c>
      <c r="BR44" s="62"/>
      <c r="BS44" s="126"/>
      <c r="BT44" s="62">
        <f t="shared" si="16"/>
        <v>3753946</v>
      </c>
      <c r="BU44" s="62">
        <f t="shared" si="17"/>
        <v>25721</v>
      </c>
      <c r="BV44" s="253">
        <f t="shared" si="18"/>
        <v>4923625</v>
      </c>
      <c r="BW44" s="253">
        <f t="shared" si="19"/>
        <v>251105</v>
      </c>
      <c r="BX44" s="62">
        <f t="shared" si="20"/>
        <v>0</v>
      </c>
      <c r="BY44" s="62">
        <f t="shared" si="21"/>
        <v>0</v>
      </c>
      <c r="BZ44" s="62">
        <f t="shared" si="22"/>
        <v>0</v>
      </c>
      <c r="CA44" s="62">
        <f t="shared" si="23"/>
        <v>0</v>
      </c>
      <c r="CB44" s="62">
        <f t="shared" si="27"/>
        <v>0</v>
      </c>
      <c r="CC44" s="126">
        <f t="shared" si="24"/>
        <v>0</v>
      </c>
      <c r="CD44" s="369">
        <v>5872965</v>
      </c>
      <c r="CE44" s="369">
        <v>400329</v>
      </c>
      <c r="CF44" s="152">
        <v>5655692</v>
      </c>
      <c r="CG44" s="153">
        <v>385042</v>
      </c>
      <c r="CH44" s="153">
        <v>3775868</v>
      </c>
      <c r="CI44" s="153">
        <v>265586</v>
      </c>
      <c r="CJ44" s="153">
        <v>25379</v>
      </c>
      <c r="CK44" s="154">
        <v>1016</v>
      </c>
      <c r="CL44" s="125">
        <f t="shared" si="25"/>
        <v>4626018</v>
      </c>
      <c r="CM44" s="126">
        <f t="shared" si="26"/>
        <v>150288</v>
      </c>
      <c r="CN44" s="62">
        <f t="shared" si="34"/>
        <v>4051553</v>
      </c>
      <c r="CO44" s="62">
        <f t="shared" si="35"/>
        <v>126538</v>
      </c>
      <c r="CP44" s="155">
        <f t="shared" si="49"/>
        <v>8677571</v>
      </c>
      <c r="CQ44" s="153">
        <f t="shared" si="29"/>
        <v>276826</v>
      </c>
      <c r="CR44" s="153">
        <f t="shared" si="30"/>
        <v>9456939</v>
      </c>
      <c r="CS44" s="153">
        <f t="shared" si="31"/>
        <v>651644</v>
      </c>
      <c r="CT44" s="245">
        <v>13786</v>
      </c>
      <c r="CU44" s="153">
        <f t="shared" si="32"/>
        <v>18134510</v>
      </c>
      <c r="CV44" s="154">
        <f t="shared" si="33"/>
        <v>942256</v>
      </c>
      <c r="CW44" s="153">
        <f t="shared" si="36"/>
        <v>34.04838590964627</v>
      </c>
      <c r="CX44" s="153">
        <f t="shared" si="37"/>
        <v>1.1061487053420282</v>
      </c>
      <c r="CY44" s="153">
        <f t="shared" si="38"/>
        <v>29.820212562377638</v>
      </c>
      <c r="CZ44" s="153">
        <f t="shared" si="39"/>
        <v>0.9313441184696687</v>
      </c>
      <c r="DA44" s="155">
        <f t="shared" si="40"/>
        <v>63.868598472023905</v>
      </c>
      <c r="DB44" s="155">
        <f t="shared" si="41"/>
        <v>2.037492823811697</v>
      </c>
      <c r="DC44" s="155">
        <f t="shared" si="42"/>
        <v>43.22615665435061</v>
      </c>
      <c r="DD44" s="155">
        <f t="shared" si="43"/>
        <v>2.946498756127361</v>
      </c>
      <c r="DE44" s="155">
        <f t="shared" si="44"/>
        <v>69.60489747250968</v>
      </c>
      <c r="DF44" s="63">
        <f t="shared" si="45"/>
        <v>4.796225692962183</v>
      </c>
      <c r="DG44" s="63">
        <f t="shared" si="46"/>
        <v>0.10146762251041468</v>
      </c>
      <c r="DH44" s="155">
        <f t="shared" si="47"/>
        <v>133.47349594453357</v>
      </c>
      <c r="DI44" s="131">
        <f t="shared" si="48"/>
        <v>6.935186139284294</v>
      </c>
      <c r="DJ44" s="133" t="s">
        <v>837</v>
      </c>
      <c r="DK44" s="58">
        <v>1</v>
      </c>
      <c r="DL44" s="58">
        <v>1</v>
      </c>
      <c r="DM44" s="134" t="s">
        <v>837</v>
      </c>
      <c r="DN44" s="255"/>
      <c r="DO44" s="256"/>
    </row>
    <row r="45" spans="1:119" ht="15">
      <c r="A45" s="31">
        <v>9056</v>
      </c>
      <c r="B45" s="24" t="s">
        <v>662</v>
      </c>
      <c r="C45" s="98" t="s">
        <v>808</v>
      </c>
      <c r="D45" s="38" t="s">
        <v>408</v>
      </c>
      <c r="E45" s="92" t="s">
        <v>409</v>
      </c>
      <c r="F45" s="25" t="s">
        <v>861</v>
      </c>
      <c r="G45" s="39" t="s">
        <v>1531</v>
      </c>
      <c r="H45" s="34" t="s">
        <v>1532</v>
      </c>
      <c r="I45" s="18" t="s">
        <v>1105</v>
      </c>
      <c r="J45" s="46" t="s">
        <v>1106</v>
      </c>
      <c r="K45" s="266" t="s">
        <v>1107</v>
      </c>
      <c r="L45" s="106">
        <v>35741</v>
      </c>
      <c r="M45" s="64">
        <v>37167</v>
      </c>
      <c r="N45" s="147">
        <f aca="true" t="shared" si="50" ref="N45:N76">(L45/M45-1)/-3</f>
        <v>0.012789122967507005</v>
      </c>
      <c r="O45" s="64"/>
      <c r="P45" s="64"/>
      <c r="Q45" s="64"/>
      <c r="R45" s="107"/>
      <c r="S45" s="117">
        <v>0.09764696007386475</v>
      </c>
      <c r="T45" s="66">
        <v>0.055999999999999994</v>
      </c>
      <c r="U45" s="67">
        <v>31558</v>
      </c>
      <c r="V45" s="67">
        <v>762</v>
      </c>
      <c r="W45" s="66">
        <v>0.030776978819842756</v>
      </c>
      <c r="X45" s="118">
        <v>375836</v>
      </c>
      <c r="Y45" s="317">
        <v>0.6962</v>
      </c>
      <c r="Z45" s="318">
        <v>0.023799999999999998</v>
      </c>
      <c r="AA45" s="318">
        <v>0.0394</v>
      </c>
      <c r="AB45" s="318">
        <v>0.13419999999999999</v>
      </c>
      <c r="AC45" s="318">
        <v>0.005699999999999999</v>
      </c>
      <c r="AD45" s="318">
        <v>0.0928</v>
      </c>
      <c r="AE45" s="318">
        <v>0.0025</v>
      </c>
      <c r="AF45" s="318">
        <v>0.0053</v>
      </c>
      <c r="AG45" s="331">
        <v>12894.58</v>
      </c>
      <c r="AH45" s="331">
        <v>2.88</v>
      </c>
      <c r="AI45" s="332">
        <v>26268.29</v>
      </c>
      <c r="AJ45" s="317">
        <v>0.8515999999999999</v>
      </c>
      <c r="AK45" s="318">
        <v>0.0762</v>
      </c>
      <c r="AL45" s="318">
        <v>0.030600000000000002</v>
      </c>
      <c r="AM45" s="318">
        <v>0.0253</v>
      </c>
      <c r="AN45" s="318">
        <v>0.0025</v>
      </c>
      <c r="AO45" s="318">
        <v>0.0034000000000000002</v>
      </c>
      <c r="AP45" s="318">
        <v>0</v>
      </c>
      <c r="AQ45" s="318">
        <v>0.0103</v>
      </c>
      <c r="AR45" s="318">
        <v>0.3165</v>
      </c>
      <c r="AS45" s="318">
        <v>0.07139999999999999</v>
      </c>
      <c r="AT45" s="318">
        <v>0.2104</v>
      </c>
      <c r="AU45" s="318">
        <v>0.11939999999999999</v>
      </c>
      <c r="AV45" s="346">
        <v>0.2822</v>
      </c>
      <c r="AW45" s="361">
        <v>0</v>
      </c>
      <c r="AX45" s="355">
        <v>230.81</v>
      </c>
      <c r="AY45" s="355">
        <v>83.78</v>
      </c>
      <c r="AZ45" s="355">
        <v>1532.27</v>
      </c>
      <c r="BA45" s="355">
        <v>23849.95</v>
      </c>
      <c r="BB45" s="355">
        <v>25696.81</v>
      </c>
      <c r="BC45" s="362">
        <v>314.59</v>
      </c>
      <c r="BD45" s="270">
        <v>606304</v>
      </c>
      <c r="BE45" s="270">
        <v>4154</v>
      </c>
      <c r="BF45" s="270">
        <v>905534</v>
      </c>
      <c r="BG45" s="270">
        <v>46183</v>
      </c>
      <c r="BH45" s="270">
        <v>28388</v>
      </c>
      <c r="BI45" s="270">
        <v>2001</v>
      </c>
      <c r="BJ45" s="270">
        <v>41975</v>
      </c>
      <c r="BK45" s="270">
        <v>2561</v>
      </c>
      <c r="BL45" s="68"/>
      <c r="BM45" s="68"/>
      <c r="BN45" s="299">
        <v>323861</v>
      </c>
      <c r="BO45" s="271">
        <v>2219</v>
      </c>
      <c r="BP45" s="271">
        <v>270501</v>
      </c>
      <c r="BQ45" s="271">
        <v>13796</v>
      </c>
      <c r="BR45" s="68"/>
      <c r="BS45" s="128"/>
      <c r="BT45" s="127">
        <f t="shared" si="16"/>
        <v>930165</v>
      </c>
      <c r="BU45" s="68">
        <f t="shared" si="17"/>
        <v>6373</v>
      </c>
      <c r="BV45" s="272">
        <f t="shared" si="18"/>
        <v>1176035</v>
      </c>
      <c r="BW45" s="272">
        <f t="shared" si="19"/>
        <v>59979</v>
      </c>
      <c r="BX45" s="68">
        <f t="shared" si="20"/>
        <v>28388</v>
      </c>
      <c r="BY45" s="68">
        <f t="shared" si="21"/>
        <v>2001</v>
      </c>
      <c r="BZ45" s="68">
        <f t="shared" si="22"/>
        <v>41975</v>
      </c>
      <c r="CA45" s="68">
        <f t="shared" si="23"/>
        <v>2561</v>
      </c>
      <c r="CB45" s="68">
        <f t="shared" si="27"/>
        <v>0</v>
      </c>
      <c r="CC45" s="128">
        <f t="shared" si="24"/>
        <v>0</v>
      </c>
      <c r="CD45" s="372">
        <v>1711713</v>
      </c>
      <c r="CE45" s="373">
        <v>116963</v>
      </c>
      <c r="CF45" s="156">
        <v>1631558</v>
      </c>
      <c r="CG45" s="157">
        <v>111409</v>
      </c>
      <c r="CH45" s="157">
        <v>420892</v>
      </c>
      <c r="CI45" s="157">
        <v>29668</v>
      </c>
      <c r="CJ45" s="157">
        <v>9670</v>
      </c>
      <c r="CK45" s="158">
        <v>386</v>
      </c>
      <c r="CL45" s="127">
        <f t="shared" si="25"/>
        <v>1582201</v>
      </c>
      <c r="CM45" s="128">
        <f t="shared" si="26"/>
        <v>54899</v>
      </c>
      <c r="CN45" s="68">
        <f t="shared" si="34"/>
        <v>594362</v>
      </c>
      <c r="CO45" s="68">
        <f t="shared" si="35"/>
        <v>16015</v>
      </c>
      <c r="CP45" s="159">
        <f t="shared" si="49"/>
        <v>2176563</v>
      </c>
      <c r="CQ45" s="157">
        <f t="shared" si="29"/>
        <v>70914</v>
      </c>
      <c r="CR45" s="157">
        <f t="shared" si="30"/>
        <v>2062120</v>
      </c>
      <c r="CS45" s="157">
        <f t="shared" si="31"/>
        <v>141463</v>
      </c>
      <c r="CT45" s="246">
        <v>23236</v>
      </c>
      <c r="CU45" s="157">
        <f t="shared" si="32"/>
        <v>4238683</v>
      </c>
      <c r="CV45" s="158">
        <f t="shared" si="33"/>
        <v>235613</v>
      </c>
      <c r="CW45" s="157">
        <f t="shared" si="36"/>
        <v>42.57004869911481</v>
      </c>
      <c r="CX45" s="157">
        <f t="shared" si="37"/>
        <v>1.477089891570479</v>
      </c>
      <c r="CY45" s="157">
        <f t="shared" si="38"/>
        <v>15.991659267629887</v>
      </c>
      <c r="CZ45" s="157">
        <f t="shared" si="39"/>
        <v>0.43089299647536794</v>
      </c>
      <c r="DA45" s="159">
        <f t="shared" si="40"/>
        <v>58.56170796674469</v>
      </c>
      <c r="DB45" s="159">
        <f t="shared" si="41"/>
        <v>1.9079828880458471</v>
      </c>
      <c r="DC45" s="159">
        <f t="shared" si="42"/>
        <v>46.054645249818385</v>
      </c>
      <c r="DD45" s="159">
        <f t="shared" si="43"/>
        <v>3.1469583232437377</v>
      </c>
      <c r="DE45" s="159">
        <f t="shared" si="44"/>
        <v>55.48255172599349</v>
      </c>
      <c r="DF45" s="69">
        <f t="shared" si="45"/>
        <v>3.806145236365593</v>
      </c>
      <c r="DG45" s="69">
        <f t="shared" si="46"/>
        <v>0.6251782495224258</v>
      </c>
      <c r="DH45" s="159">
        <f t="shared" si="47"/>
        <v>114.04425969273818</v>
      </c>
      <c r="DI45" s="132">
        <f t="shared" si="48"/>
        <v>6.339306373933866</v>
      </c>
      <c r="DJ45" s="135" t="s">
        <v>837</v>
      </c>
      <c r="DK45" s="70">
        <v>0</v>
      </c>
      <c r="DL45" s="70">
        <v>0</v>
      </c>
      <c r="DM45" s="136" t="s">
        <v>837</v>
      </c>
      <c r="DN45" s="255"/>
      <c r="DO45" s="256"/>
    </row>
    <row r="46" spans="1:119" ht="15">
      <c r="A46" s="26">
        <v>15000</v>
      </c>
      <c r="B46" s="23" t="s">
        <v>663</v>
      </c>
      <c r="C46" s="97" t="s">
        <v>807</v>
      </c>
      <c r="D46" s="41" t="s">
        <v>410</v>
      </c>
      <c r="E46" s="91" t="s">
        <v>411</v>
      </c>
      <c r="F46" s="22" t="s">
        <v>880</v>
      </c>
      <c r="G46" s="32" t="s">
        <v>1540</v>
      </c>
      <c r="H46" s="33" t="s">
        <v>1541</v>
      </c>
      <c r="I46" s="16" t="s">
        <v>1108</v>
      </c>
      <c r="J46" s="44" t="s">
        <v>1109</v>
      </c>
      <c r="K46" s="16" t="s">
        <v>1110</v>
      </c>
      <c r="L46" s="104">
        <v>2199121</v>
      </c>
      <c r="M46" s="59">
        <v>2318526</v>
      </c>
      <c r="N46" s="71">
        <f t="shared" si="50"/>
        <v>0.017166797640684923</v>
      </c>
      <c r="O46" s="72">
        <v>2594696</v>
      </c>
      <c r="P46" s="72">
        <v>2988617</v>
      </c>
      <c r="Q46" s="72">
        <v>3316626</v>
      </c>
      <c r="R46" s="105">
        <f>(L46/Q46-1)/-1</f>
        <v>0.33694031223297416</v>
      </c>
      <c r="S46" s="115"/>
      <c r="T46" s="60">
        <v>0.055999999999999994</v>
      </c>
      <c r="U46" s="61">
        <v>36123</v>
      </c>
      <c r="V46" s="61">
        <v>893</v>
      </c>
      <c r="W46" s="60">
        <v>0.04379022345746323</v>
      </c>
      <c r="X46" s="116">
        <v>520937</v>
      </c>
      <c r="Y46" s="313">
        <v>0.3529</v>
      </c>
      <c r="Z46" s="314">
        <v>0.0233</v>
      </c>
      <c r="AA46" s="314">
        <v>0.08199999999999999</v>
      </c>
      <c r="AB46" s="314">
        <v>0.1398</v>
      </c>
      <c r="AC46" s="314">
        <v>0.1276</v>
      </c>
      <c r="AD46" s="314">
        <v>0.2664</v>
      </c>
      <c r="AE46" s="314">
        <v>0.0014000000000000002</v>
      </c>
      <c r="AF46" s="314">
        <v>0.0066</v>
      </c>
      <c r="AG46" s="327"/>
      <c r="AH46" s="327"/>
      <c r="AI46" s="328"/>
      <c r="AJ46" s="313">
        <v>0.6729999999999999</v>
      </c>
      <c r="AK46" s="314">
        <v>0.0708</v>
      </c>
      <c r="AL46" s="314">
        <v>0.1649</v>
      </c>
      <c r="AM46" s="314">
        <v>0.0632</v>
      </c>
      <c r="AN46" s="314">
        <v>0.0165</v>
      </c>
      <c r="AO46" s="314">
        <v>0.0027</v>
      </c>
      <c r="AP46" s="314">
        <v>0.0013</v>
      </c>
      <c r="AQ46" s="314">
        <v>0.0075</v>
      </c>
      <c r="AR46" s="343">
        <v>0</v>
      </c>
      <c r="AS46" s="343">
        <v>0</v>
      </c>
      <c r="AT46" s="343">
        <v>0</v>
      </c>
      <c r="AU46" s="343">
        <v>0</v>
      </c>
      <c r="AV46" s="344">
        <v>0</v>
      </c>
      <c r="AW46" s="359">
        <v>0</v>
      </c>
      <c r="AX46" s="354">
        <v>44145.02</v>
      </c>
      <c r="AY46" s="354">
        <v>20622.38</v>
      </c>
      <c r="AZ46" s="354">
        <v>60999.39</v>
      </c>
      <c r="BA46" s="354">
        <v>175458.27</v>
      </c>
      <c r="BB46" s="354">
        <v>301225.06</v>
      </c>
      <c r="BC46" s="360">
        <v>64513.94</v>
      </c>
      <c r="BD46" s="254">
        <v>26777640</v>
      </c>
      <c r="BE46" s="254">
        <v>183478</v>
      </c>
      <c r="BF46" s="254">
        <v>49284194</v>
      </c>
      <c r="BG46" s="254">
        <v>2513494</v>
      </c>
      <c r="BH46" s="254">
        <v>801368</v>
      </c>
      <c r="BI46" s="254">
        <v>56488</v>
      </c>
      <c r="BJ46" s="254">
        <v>1187613</v>
      </c>
      <c r="BK46" s="254">
        <v>72456</v>
      </c>
      <c r="BL46" s="254">
        <v>636274</v>
      </c>
      <c r="BM46" s="254">
        <v>235</v>
      </c>
      <c r="BN46" s="295">
        <v>36276992</v>
      </c>
      <c r="BO46" s="296">
        <v>248566</v>
      </c>
      <c r="BP46" s="296">
        <v>32648060</v>
      </c>
      <c r="BQ46" s="296">
        <v>1665049</v>
      </c>
      <c r="BR46" s="62"/>
      <c r="BS46" s="126"/>
      <c r="BT46" s="62">
        <f t="shared" si="16"/>
        <v>63054632</v>
      </c>
      <c r="BU46" s="62">
        <f t="shared" si="17"/>
        <v>432044</v>
      </c>
      <c r="BV46" s="253">
        <f t="shared" si="18"/>
        <v>81932254</v>
      </c>
      <c r="BW46" s="253">
        <f t="shared" si="19"/>
        <v>4178543</v>
      </c>
      <c r="BX46" s="62">
        <f t="shared" si="20"/>
        <v>801368</v>
      </c>
      <c r="BY46" s="62">
        <f t="shared" si="21"/>
        <v>56488</v>
      </c>
      <c r="BZ46" s="62">
        <f t="shared" si="22"/>
        <v>1187613</v>
      </c>
      <c r="CA46" s="62">
        <f t="shared" si="23"/>
        <v>72456</v>
      </c>
      <c r="CB46" s="62">
        <f t="shared" si="27"/>
        <v>636274</v>
      </c>
      <c r="CC46" s="126">
        <f t="shared" si="24"/>
        <v>235</v>
      </c>
      <c r="CD46" s="369">
        <v>66185633</v>
      </c>
      <c r="CE46" s="369">
        <v>4499633</v>
      </c>
      <c r="CF46" s="152">
        <v>64931124</v>
      </c>
      <c r="CG46" s="153">
        <v>4410844</v>
      </c>
      <c r="CH46" s="153">
        <v>26352307</v>
      </c>
      <c r="CI46" s="153">
        <v>422731</v>
      </c>
      <c r="CJ46" s="153">
        <v>302772</v>
      </c>
      <c r="CK46" s="154">
        <v>12114</v>
      </c>
      <c r="CL46" s="62">
        <f t="shared" si="25"/>
        <v>78687089</v>
      </c>
      <c r="CM46" s="126">
        <f t="shared" si="26"/>
        <v>2826151</v>
      </c>
      <c r="CN46" s="62">
        <f t="shared" si="34"/>
        <v>68925052</v>
      </c>
      <c r="CO46" s="62">
        <f t="shared" si="35"/>
        <v>1913615</v>
      </c>
      <c r="CP46" s="155">
        <f t="shared" si="49"/>
        <v>147612141</v>
      </c>
      <c r="CQ46" s="153">
        <f t="shared" si="29"/>
        <v>4739766</v>
      </c>
      <c r="CR46" s="153">
        <f t="shared" si="30"/>
        <v>91586203</v>
      </c>
      <c r="CS46" s="153">
        <f t="shared" si="31"/>
        <v>4845689</v>
      </c>
      <c r="CT46" s="245">
        <v>479079</v>
      </c>
      <c r="CU46" s="153">
        <f t="shared" si="32"/>
        <v>239198344</v>
      </c>
      <c r="CV46" s="154">
        <f t="shared" si="33"/>
        <v>10064534</v>
      </c>
      <c r="CW46" s="153">
        <f t="shared" si="36"/>
        <v>33.938411300973115</v>
      </c>
      <c r="CX46" s="153">
        <f t="shared" si="37"/>
        <v>1.218942983602513</v>
      </c>
      <c r="CY46" s="153">
        <f t="shared" si="38"/>
        <v>29.72796164459661</v>
      </c>
      <c r="CZ46" s="153">
        <f t="shared" si="39"/>
        <v>0.8253584389392226</v>
      </c>
      <c r="DA46" s="155">
        <f t="shared" si="40"/>
        <v>63.66637294556973</v>
      </c>
      <c r="DB46" s="155">
        <f t="shared" si="41"/>
        <v>2.0443014225417357</v>
      </c>
      <c r="DC46" s="155">
        <f t="shared" si="42"/>
        <v>28.546426910890798</v>
      </c>
      <c r="DD46" s="155">
        <f t="shared" si="43"/>
        <v>1.9407300155357325</v>
      </c>
      <c r="DE46" s="155">
        <f t="shared" si="44"/>
        <v>39.50190897147584</v>
      </c>
      <c r="DF46" s="63">
        <f t="shared" si="45"/>
        <v>2.0899869140997342</v>
      </c>
      <c r="DG46" s="63">
        <f t="shared" si="46"/>
        <v>0.20663085080779772</v>
      </c>
      <c r="DH46" s="155">
        <f t="shared" si="47"/>
        <v>103.16828191704556</v>
      </c>
      <c r="DI46" s="131">
        <f t="shared" si="48"/>
        <v>4.340919187449268</v>
      </c>
      <c r="DJ46" s="133" t="s">
        <v>837</v>
      </c>
      <c r="DK46" s="58">
        <v>3</v>
      </c>
      <c r="DL46" s="58">
        <v>3</v>
      </c>
      <c r="DM46" s="134" t="s">
        <v>839</v>
      </c>
      <c r="DN46" s="255"/>
      <c r="DO46" s="256"/>
    </row>
    <row r="47" spans="1:119" ht="15">
      <c r="A47" s="26">
        <v>15001</v>
      </c>
      <c r="B47" s="23" t="s">
        <v>664</v>
      </c>
      <c r="C47" s="97" t="s">
        <v>812</v>
      </c>
      <c r="D47" s="40" t="s">
        <v>424</v>
      </c>
      <c r="E47" s="90" t="s">
        <v>425</v>
      </c>
      <c r="F47" s="22" t="s">
        <v>881</v>
      </c>
      <c r="G47" s="35" t="s">
        <v>1571</v>
      </c>
      <c r="H47" s="33" t="s">
        <v>1572</v>
      </c>
      <c r="I47" s="16" t="s">
        <v>1111</v>
      </c>
      <c r="J47" s="45" t="s">
        <v>426</v>
      </c>
      <c r="K47" s="22" t="s">
        <v>1112</v>
      </c>
      <c r="L47" s="104">
        <v>96792</v>
      </c>
      <c r="M47" s="59">
        <v>103267</v>
      </c>
      <c r="N47" s="71">
        <f t="shared" si="50"/>
        <v>0.020900513555475952</v>
      </c>
      <c r="O47" s="59"/>
      <c r="P47" s="59"/>
      <c r="Q47" s="59"/>
      <c r="R47" s="105"/>
      <c r="S47" s="115">
        <v>0.11157946937763452</v>
      </c>
      <c r="T47" s="60">
        <v>0.035</v>
      </c>
      <c r="U47" s="61">
        <v>38812</v>
      </c>
      <c r="V47" s="61">
        <v>948</v>
      </c>
      <c r="W47" s="60">
        <v>0.014205719480948838</v>
      </c>
      <c r="X47" s="116">
        <v>474003</v>
      </c>
      <c r="Y47" s="315">
        <v>0.6065</v>
      </c>
      <c r="Z47" s="316">
        <v>0.0338</v>
      </c>
      <c r="AA47" s="316">
        <v>0.11810000000000001</v>
      </c>
      <c r="AB47" s="316">
        <v>0.1082</v>
      </c>
      <c r="AC47" s="316">
        <v>0</v>
      </c>
      <c r="AD47" s="316">
        <v>0.0755</v>
      </c>
      <c r="AE47" s="316">
        <v>0.0024</v>
      </c>
      <c r="AF47" s="316">
        <v>0.0555</v>
      </c>
      <c r="AG47" s="329">
        <v>7327.34</v>
      </c>
      <c r="AH47" s="329">
        <v>29.47</v>
      </c>
      <c r="AI47" s="330">
        <v>31731.9</v>
      </c>
      <c r="AJ47" s="315">
        <v>0.8491</v>
      </c>
      <c r="AK47" s="316">
        <v>0.0719</v>
      </c>
      <c r="AL47" s="316">
        <v>0.028999999999999998</v>
      </c>
      <c r="AM47" s="316">
        <v>0.0329</v>
      </c>
      <c r="AN47" s="316">
        <v>0.006</v>
      </c>
      <c r="AO47" s="316">
        <v>0.0025</v>
      </c>
      <c r="AP47" s="316">
        <v>0.0006</v>
      </c>
      <c r="AQ47" s="316">
        <v>0.008100000000000001</v>
      </c>
      <c r="AR47" s="316">
        <v>0.2398</v>
      </c>
      <c r="AS47" s="316">
        <v>0.1997</v>
      </c>
      <c r="AT47" s="316">
        <v>0.1362</v>
      </c>
      <c r="AU47" s="316">
        <v>0.1858</v>
      </c>
      <c r="AV47" s="345">
        <v>0.23850000000000002</v>
      </c>
      <c r="AW47" s="359">
        <v>0</v>
      </c>
      <c r="AX47" s="354">
        <v>0</v>
      </c>
      <c r="AY47" s="354">
        <v>1437.52</v>
      </c>
      <c r="AZ47" s="354">
        <v>23420.6</v>
      </c>
      <c r="BA47" s="354">
        <v>6656.76</v>
      </c>
      <c r="BB47" s="354">
        <v>31514.88</v>
      </c>
      <c r="BC47" s="360">
        <v>1437.52</v>
      </c>
      <c r="BD47" s="254">
        <v>1702881</v>
      </c>
      <c r="BE47" s="254">
        <v>11668</v>
      </c>
      <c r="BF47" s="254">
        <v>2885664</v>
      </c>
      <c r="BG47" s="254">
        <v>147169</v>
      </c>
      <c r="BH47" s="254">
        <v>83523</v>
      </c>
      <c r="BI47" s="254">
        <v>5888</v>
      </c>
      <c r="BJ47" s="254">
        <v>123548</v>
      </c>
      <c r="BK47" s="254">
        <v>7538</v>
      </c>
      <c r="BL47" s="62"/>
      <c r="BM47" s="62"/>
      <c r="BN47" s="295">
        <v>1697802</v>
      </c>
      <c r="BO47" s="296">
        <v>11633</v>
      </c>
      <c r="BP47" s="296">
        <v>1553490</v>
      </c>
      <c r="BQ47" s="296">
        <v>79228</v>
      </c>
      <c r="BR47" s="62"/>
      <c r="BS47" s="126"/>
      <c r="BT47" s="62">
        <f t="shared" si="16"/>
        <v>3400683</v>
      </c>
      <c r="BU47" s="62">
        <f t="shared" si="17"/>
        <v>23301</v>
      </c>
      <c r="BV47" s="253">
        <f t="shared" si="18"/>
        <v>4439154</v>
      </c>
      <c r="BW47" s="253">
        <f t="shared" si="19"/>
        <v>226397</v>
      </c>
      <c r="BX47" s="62">
        <f t="shared" si="20"/>
        <v>83523</v>
      </c>
      <c r="BY47" s="62">
        <f t="shared" si="21"/>
        <v>5888</v>
      </c>
      <c r="BZ47" s="62">
        <f t="shared" si="22"/>
        <v>123548</v>
      </c>
      <c r="CA47" s="62">
        <f t="shared" si="23"/>
        <v>7538</v>
      </c>
      <c r="CB47" s="62">
        <f t="shared" si="27"/>
        <v>0</v>
      </c>
      <c r="CC47" s="126">
        <f t="shared" si="24"/>
        <v>0</v>
      </c>
      <c r="CD47" s="369">
        <v>3709112</v>
      </c>
      <c r="CE47" s="369">
        <v>252917</v>
      </c>
      <c r="CF47" s="152">
        <v>3509535</v>
      </c>
      <c r="CG47" s="153">
        <v>238779</v>
      </c>
      <c r="CH47" s="153">
        <v>2966499</v>
      </c>
      <c r="CI47" s="153">
        <v>208701</v>
      </c>
      <c r="CJ47" s="153">
        <v>19821</v>
      </c>
      <c r="CK47" s="154">
        <v>794</v>
      </c>
      <c r="CL47" s="62">
        <f t="shared" si="25"/>
        <v>4795616</v>
      </c>
      <c r="CM47" s="126">
        <f t="shared" si="26"/>
        <v>172263</v>
      </c>
      <c r="CN47" s="62">
        <f t="shared" si="34"/>
        <v>3251292</v>
      </c>
      <c r="CO47" s="62">
        <f t="shared" si="35"/>
        <v>90861</v>
      </c>
      <c r="CP47" s="155">
        <f t="shared" si="49"/>
        <v>8046908</v>
      </c>
      <c r="CQ47" s="153">
        <f t="shared" si="29"/>
        <v>263124</v>
      </c>
      <c r="CR47" s="153">
        <f t="shared" si="30"/>
        <v>6495855</v>
      </c>
      <c r="CS47" s="153">
        <f t="shared" si="31"/>
        <v>448274</v>
      </c>
      <c r="CT47" s="245">
        <v>19517</v>
      </c>
      <c r="CU47" s="153">
        <f t="shared" si="32"/>
        <v>14542763</v>
      </c>
      <c r="CV47" s="154">
        <f t="shared" si="33"/>
        <v>730915</v>
      </c>
      <c r="CW47" s="153">
        <f t="shared" si="36"/>
        <v>46.438997937385615</v>
      </c>
      <c r="CX47" s="153">
        <f t="shared" si="37"/>
        <v>1.668132123524456</v>
      </c>
      <c r="CY47" s="153">
        <f t="shared" si="38"/>
        <v>31.4843270357423</v>
      </c>
      <c r="CZ47" s="153">
        <f t="shared" si="39"/>
        <v>0.8798648164466868</v>
      </c>
      <c r="DA47" s="155">
        <f t="shared" si="40"/>
        <v>77.9233249731279</v>
      </c>
      <c r="DB47" s="155">
        <f t="shared" si="41"/>
        <v>2.5479969399711426</v>
      </c>
      <c r="DC47" s="155">
        <f t="shared" si="42"/>
        <v>35.91768909719465</v>
      </c>
      <c r="DD47" s="155">
        <f t="shared" si="43"/>
        <v>2.4491560711553544</v>
      </c>
      <c r="DE47" s="155">
        <f t="shared" si="44"/>
        <v>62.90349288736964</v>
      </c>
      <c r="DF47" s="63">
        <f t="shared" si="45"/>
        <v>4.340922075784133</v>
      </c>
      <c r="DG47" s="63">
        <f t="shared" si="46"/>
        <v>0.188995516476706</v>
      </c>
      <c r="DH47" s="155">
        <f t="shared" si="47"/>
        <v>140.82681786049756</v>
      </c>
      <c r="DI47" s="131">
        <f t="shared" si="48"/>
        <v>7.077914532231982</v>
      </c>
      <c r="DJ47" s="133" t="s">
        <v>837</v>
      </c>
      <c r="DK47" s="58">
        <v>4</v>
      </c>
      <c r="DL47" s="58">
        <v>1</v>
      </c>
      <c r="DM47" s="134" t="s">
        <v>837</v>
      </c>
      <c r="DN47" s="255"/>
      <c r="DO47" s="256"/>
    </row>
    <row r="48" spans="1:119" ht="15">
      <c r="A48" s="26">
        <v>15002</v>
      </c>
      <c r="B48" s="23" t="s">
        <v>664</v>
      </c>
      <c r="C48" s="97" t="s">
        <v>809</v>
      </c>
      <c r="D48" s="40" t="s">
        <v>426</v>
      </c>
      <c r="E48" s="90" t="s">
        <v>427</v>
      </c>
      <c r="F48" s="22" t="s">
        <v>882</v>
      </c>
      <c r="G48" s="35" t="s">
        <v>1573</v>
      </c>
      <c r="H48" s="33" t="s">
        <v>1574</v>
      </c>
      <c r="I48" s="16" t="s">
        <v>1113</v>
      </c>
      <c r="J48" s="44" t="s">
        <v>1114</v>
      </c>
      <c r="K48" s="16" t="s">
        <v>1115</v>
      </c>
      <c r="L48" s="104">
        <v>24899</v>
      </c>
      <c r="M48" s="59">
        <v>25526</v>
      </c>
      <c r="N48" s="71">
        <f t="shared" si="50"/>
        <v>0.008187730157486492</v>
      </c>
      <c r="O48" s="59"/>
      <c r="P48" s="59"/>
      <c r="Q48" s="59"/>
      <c r="R48" s="105"/>
      <c r="S48" s="115">
        <v>0.14719466645246798</v>
      </c>
      <c r="T48" s="60">
        <v>0.05</v>
      </c>
      <c r="U48" s="61">
        <v>31747</v>
      </c>
      <c r="V48" s="61">
        <v>838</v>
      </c>
      <c r="W48" s="60">
        <v>0.06265311859914052</v>
      </c>
      <c r="X48" s="116">
        <v>294293</v>
      </c>
      <c r="Y48" s="315">
        <v>0.2638</v>
      </c>
      <c r="Z48" s="316">
        <v>0.0232</v>
      </c>
      <c r="AA48" s="316">
        <v>0.0993</v>
      </c>
      <c r="AB48" s="316">
        <v>0.0634</v>
      </c>
      <c r="AC48" s="316">
        <v>0</v>
      </c>
      <c r="AD48" s="316">
        <v>0.5485</v>
      </c>
      <c r="AE48" s="316">
        <v>0.0009</v>
      </c>
      <c r="AF48" s="316">
        <v>0.0009</v>
      </c>
      <c r="AG48" s="329">
        <v>866.17</v>
      </c>
      <c r="AH48" s="329">
        <v>29.47</v>
      </c>
      <c r="AI48" s="330">
        <v>1029.03</v>
      </c>
      <c r="AJ48" s="315">
        <v>0.7797</v>
      </c>
      <c r="AK48" s="316">
        <v>0.0775</v>
      </c>
      <c r="AL48" s="316">
        <v>0.0601</v>
      </c>
      <c r="AM48" s="316">
        <v>0.0592</v>
      </c>
      <c r="AN48" s="316">
        <v>0.0126</v>
      </c>
      <c r="AO48" s="316">
        <v>0.0034999999999999996</v>
      </c>
      <c r="AP48" s="316">
        <v>0.0009</v>
      </c>
      <c r="AQ48" s="316">
        <v>0.006500000000000001</v>
      </c>
      <c r="AR48" s="316">
        <v>0.4205</v>
      </c>
      <c r="AS48" s="316">
        <v>0.1358</v>
      </c>
      <c r="AT48" s="316">
        <v>0.10640000000000001</v>
      </c>
      <c r="AU48" s="316">
        <v>0.1393</v>
      </c>
      <c r="AV48" s="345">
        <v>0.1981</v>
      </c>
      <c r="AW48" s="359">
        <v>0</v>
      </c>
      <c r="AX48" s="354">
        <v>0</v>
      </c>
      <c r="AY48" s="354">
        <v>120.04</v>
      </c>
      <c r="AZ48" s="354">
        <v>41.82</v>
      </c>
      <c r="BA48" s="354">
        <v>867.17</v>
      </c>
      <c r="BB48" s="354">
        <v>1029.03</v>
      </c>
      <c r="BC48" s="360">
        <v>120.04</v>
      </c>
      <c r="BD48" s="254">
        <v>322511</v>
      </c>
      <c r="BE48" s="254">
        <v>2210</v>
      </c>
      <c r="BF48" s="254">
        <v>386527</v>
      </c>
      <c r="BG48" s="254">
        <v>19713</v>
      </c>
      <c r="BH48" s="254">
        <v>11754</v>
      </c>
      <c r="BI48" s="254">
        <v>829</v>
      </c>
      <c r="BJ48" s="254">
        <v>17441</v>
      </c>
      <c r="BK48" s="254">
        <v>1064</v>
      </c>
      <c r="BL48" s="62"/>
      <c r="BM48" s="62"/>
      <c r="BN48" s="295">
        <v>517281</v>
      </c>
      <c r="BO48" s="296">
        <v>3544</v>
      </c>
      <c r="BP48" s="296">
        <v>638711</v>
      </c>
      <c r="BQ48" s="296">
        <v>32574</v>
      </c>
      <c r="BR48" s="62"/>
      <c r="BS48" s="126"/>
      <c r="BT48" s="62">
        <f t="shared" si="16"/>
        <v>839792</v>
      </c>
      <c r="BU48" s="62">
        <f t="shared" si="17"/>
        <v>5754</v>
      </c>
      <c r="BV48" s="253">
        <f t="shared" si="18"/>
        <v>1025238</v>
      </c>
      <c r="BW48" s="253">
        <f t="shared" si="19"/>
        <v>52287</v>
      </c>
      <c r="BX48" s="62">
        <f t="shared" si="20"/>
        <v>11754</v>
      </c>
      <c r="BY48" s="62">
        <f t="shared" si="21"/>
        <v>829</v>
      </c>
      <c r="BZ48" s="62">
        <f t="shared" si="22"/>
        <v>17441</v>
      </c>
      <c r="CA48" s="62">
        <f t="shared" si="23"/>
        <v>1064</v>
      </c>
      <c r="CB48" s="62">
        <f t="shared" si="27"/>
        <v>0</v>
      </c>
      <c r="CC48" s="126">
        <f t="shared" si="24"/>
        <v>0</v>
      </c>
      <c r="CD48" s="369">
        <v>837406</v>
      </c>
      <c r="CE48" s="369">
        <v>57123</v>
      </c>
      <c r="CF48" s="152">
        <v>806600</v>
      </c>
      <c r="CG48" s="153">
        <v>54943</v>
      </c>
      <c r="CH48" s="153">
        <v>538704</v>
      </c>
      <c r="CI48" s="153">
        <v>37894</v>
      </c>
      <c r="CJ48" s="153">
        <v>3826</v>
      </c>
      <c r="CK48" s="154">
        <v>153</v>
      </c>
      <c r="CL48" s="62">
        <f t="shared" si="25"/>
        <v>738233</v>
      </c>
      <c r="CM48" s="126">
        <f t="shared" si="26"/>
        <v>23816</v>
      </c>
      <c r="CN48" s="62">
        <f t="shared" si="34"/>
        <v>1155992</v>
      </c>
      <c r="CO48" s="62">
        <f t="shared" si="35"/>
        <v>36118</v>
      </c>
      <c r="CP48" s="155">
        <f t="shared" si="49"/>
        <v>1894225</v>
      </c>
      <c r="CQ48" s="153">
        <f t="shared" si="29"/>
        <v>59934</v>
      </c>
      <c r="CR48" s="153">
        <f t="shared" si="30"/>
        <v>1349130</v>
      </c>
      <c r="CS48" s="153">
        <f t="shared" si="31"/>
        <v>92990</v>
      </c>
      <c r="CT48" s="245">
        <v>6078</v>
      </c>
      <c r="CU48" s="153">
        <f t="shared" si="32"/>
        <v>3243355</v>
      </c>
      <c r="CV48" s="154">
        <f t="shared" si="33"/>
        <v>159002</v>
      </c>
      <c r="CW48" s="153">
        <f t="shared" si="36"/>
        <v>28.920825824649377</v>
      </c>
      <c r="CX48" s="153">
        <f t="shared" si="37"/>
        <v>0.933009480529656</v>
      </c>
      <c r="CY48" s="153">
        <f t="shared" si="38"/>
        <v>45.28684478570869</v>
      </c>
      <c r="CZ48" s="153">
        <f t="shared" si="39"/>
        <v>1.4149494632923294</v>
      </c>
      <c r="DA48" s="155">
        <f t="shared" si="40"/>
        <v>74.20767061035806</v>
      </c>
      <c r="DB48" s="155">
        <f t="shared" si="41"/>
        <v>2.3479589438219852</v>
      </c>
      <c r="DC48" s="155">
        <f t="shared" si="42"/>
        <v>32.80600172373266</v>
      </c>
      <c r="DD48" s="155">
        <f t="shared" si="43"/>
        <v>2.237835931990911</v>
      </c>
      <c r="DE48" s="155">
        <f t="shared" si="44"/>
        <v>52.85316931755857</v>
      </c>
      <c r="DF48" s="63">
        <f t="shared" si="45"/>
        <v>3.642952283945781</v>
      </c>
      <c r="DG48" s="63">
        <f t="shared" si="46"/>
        <v>0.23811016218757344</v>
      </c>
      <c r="DH48" s="155">
        <f t="shared" si="47"/>
        <v>127.06083992791663</v>
      </c>
      <c r="DI48" s="131">
        <f t="shared" si="48"/>
        <v>6.2290213899553395</v>
      </c>
      <c r="DJ48" s="133" t="s">
        <v>837</v>
      </c>
      <c r="DK48" s="58">
        <v>0</v>
      </c>
      <c r="DL48" s="58">
        <v>1</v>
      </c>
      <c r="DM48" s="134" t="s">
        <v>837</v>
      </c>
      <c r="DN48" s="255"/>
      <c r="DO48" s="256"/>
    </row>
    <row r="49" spans="1:119" ht="15">
      <c r="A49" s="26">
        <v>15004</v>
      </c>
      <c r="B49" s="23" t="s">
        <v>665</v>
      </c>
      <c r="C49" s="97" t="s">
        <v>809</v>
      </c>
      <c r="D49" s="40" t="s">
        <v>428</v>
      </c>
      <c r="E49" s="90" t="s">
        <v>429</v>
      </c>
      <c r="F49" s="22" t="s">
        <v>883</v>
      </c>
      <c r="G49" s="35" t="s">
        <v>1575</v>
      </c>
      <c r="H49" s="33" t="s">
        <v>1576</v>
      </c>
      <c r="I49" s="16" t="s">
        <v>1116</v>
      </c>
      <c r="J49" s="44" t="s">
        <v>1117</v>
      </c>
      <c r="K49" s="16" t="s">
        <v>1118</v>
      </c>
      <c r="L49" s="104">
        <v>412733</v>
      </c>
      <c r="M49" s="59">
        <v>446561</v>
      </c>
      <c r="N49" s="71">
        <f t="shared" si="50"/>
        <v>0.025250749617633444</v>
      </c>
      <c r="O49" s="59"/>
      <c r="P49" s="59"/>
      <c r="Q49" s="59"/>
      <c r="R49" s="105"/>
      <c r="S49" s="115">
        <v>0.10522541207027303</v>
      </c>
      <c r="T49" s="60">
        <v>0.057</v>
      </c>
      <c r="U49" s="61">
        <v>32733</v>
      </c>
      <c r="V49" s="61">
        <v>806</v>
      </c>
      <c r="W49" s="60">
        <v>0.025464404348574016</v>
      </c>
      <c r="X49" s="116">
        <v>446307</v>
      </c>
      <c r="Y49" s="315">
        <v>0.433</v>
      </c>
      <c r="Z49" s="316">
        <v>0.026699999999999998</v>
      </c>
      <c r="AA49" s="316">
        <v>0.1144</v>
      </c>
      <c r="AB49" s="316">
        <v>0.1778</v>
      </c>
      <c r="AC49" s="316">
        <v>0.0199</v>
      </c>
      <c r="AD49" s="316">
        <v>0.2139</v>
      </c>
      <c r="AE49" s="316">
        <v>0.0012</v>
      </c>
      <c r="AF49" s="316">
        <v>0.013000000000000001</v>
      </c>
      <c r="AG49" s="329">
        <v>20494.13</v>
      </c>
      <c r="AH49" s="329">
        <v>21.79</v>
      </c>
      <c r="AI49" s="330">
        <v>32547.25</v>
      </c>
      <c r="AJ49" s="315">
        <v>0.7609999999999999</v>
      </c>
      <c r="AK49" s="316">
        <v>0.0885</v>
      </c>
      <c r="AL49" s="316">
        <v>0.10869999999999999</v>
      </c>
      <c r="AM49" s="316">
        <v>0.0262</v>
      </c>
      <c r="AN49" s="316">
        <v>0.0040999999999999995</v>
      </c>
      <c r="AO49" s="316">
        <v>0.0017000000000000001</v>
      </c>
      <c r="AP49" s="316">
        <v>0.001</v>
      </c>
      <c r="AQ49" s="316">
        <v>0.0087</v>
      </c>
      <c r="AR49" s="316">
        <v>0.26289999999999997</v>
      </c>
      <c r="AS49" s="316">
        <v>0.20420000000000002</v>
      </c>
      <c r="AT49" s="316">
        <v>0.16010000000000002</v>
      </c>
      <c r="AU49" s="316">
        <v>0.2378</v>
      </c>
      <c r="AV49" s="345">
        <v>0.1349</v>
      </c>
      <c r="AW49" s="359">
        <v>0</v>
      </c>
      <c r="AX49" s="354">
        <v>216.61</v>
      </c>
      <c r="AY49" s="354">
        <v>2198.29</v>
      </c>
      <c r="AZ49" s="354">
        <v>9296.07</v>
      </c>
      <c r="BA49" s="354">
        <v>20687.9</v>
      </c>
      <c r="BB49" s="354">
        <v>32398.87</v>
      </c>
      <c r="BC49" s="360">
        <v>2413.73</v>
      </c>
      <c r="BD49" s="258">
        <v>4902730</v>
      </c>
      <c r="BE49" s="258">
        <v>33593</v>
      </c>
      <c r="BF49" s="258">
        <v>10424718</v>
      </c>
      <c r="BG49" s="258">
        <v>531661</v>
      </c>
      <c r="BH49" s="62"/>
      <c r="BI49" s="62"/>
      <c r="BJ49" s="62"/>
      <c r="BK49" s="62"/>
      <c r="BL49" s="62"/>
      <c r="BM49" s="62"/>
      <c r="BN49" s="297">
        <v>4441716</v>
      </c>
      <c r="BO49" s="298">
        <v>30434</v>
      </c>
      <c r="BP49" s="298">
        <v>3849239</v>
      </c>
      <c r="BQ49" s="298">
        <v>196311</v>
      </c>
      <c r="BR49" s="62"/>
      <c r="BS49" s="126"/>
      <c r="BT49" s="62">
        <f t="shared" si="16"/>
        <v>9344446</v>
      </c>
      <c r="BU49" s="62">
        <f t="shared" si="17"/>
        <v>64027</v>
      </c>
      <c r="BV49" s="253">
        <f t="shared" si="18"/>
        <v>14273957</v>
      </c>
      <c r="BW49" s="253">
        <f t="shared" si="19"/>
        <v>727972</v>
      </c>
      <c r="BX49" s="62">
        <f t="shared" si="20"/>
        <v>0</v>
      </c>
      <c r="BY49" s="62">
        <f t="shared" si="21"/>
        <v>0</v>
      </c>
      <c r="BZ49" s="62">
        <f t="shared" si="22"/>
        <v>0</v>
      </c>
      <c r="CA49" s="62">
        <f t="shared" si="23"/>
        <v>0</v>
      </c>
      <c r="CB49" s="62">
        <f t="shared" si="27"/>
        <v>0</v>
      </c>
      <c r="CC49" s="126">
        <f t="shared" si="24"/>
        <v>0</v>
      </c>
      <c r="CD49" s="369">
        <v>12748023</v>
      </c>
      <c r="CE49" s="369">
        <v>867200</v>
      </c>
      <c r="CF49" s="152">
        <v>12410669</v>
      </c>
      <c r="CG49" s="153">
        <v>843540</v>
      </c>
      <c r="CH49" s="153">
        <v>8136867</v>
      </c>
      <c r="CI49" s="153">
        <v>572198</v>
      </c>
      <c r="CJ49" s="153">
        <v>54431</v>
      </c>
      <c r="CK49" s="154">
        <v>2178</v>
      </c>
      <c r="CL49" s="62">
        <f t="shared" si="25"/>
        <v>15327448</v>
      </c>
      <c r="CM49" s="126">
        <f t="shared" si="26"/>
        <v>565254</v>
      </c>
      <c r="CN49" s="62">
        <f t="shared" si="34"/>
        <v>8290955</v>
      </c>
      <c r="CO49" s="62">
        <f t="shared" si="35"/>
        <v>226745</v>
      </c>
      <c r="CP49" s="155">
        <f t="shared" si="49"/>
        <v>23618403</v>
      </c>
      <c r="CQ49" s="153">
        <f t="shared" si="29"/>
        <v>791999</v>
      </c>
      <c r="CR49" s="153">
        <f t="shared" si="30"/>
        <v>20601967</v>
      </c>
      <c r="CS49" s="153">
        <f t="shared" si="31"/>
        <v>1417916</v>
      </c>
      <c r="CT49" s="245">
        <v>78341</v>
      </c>
      <c r="CU49" s="153">
        <f t="shared" si="32"/>
        <v>44220370</v>
      </c>
      <c r="CV49" s="154">
        <f t="shared" si="33"/>
        <v>2288256</v>
      </c>
      <c r="CW49" s="153">
        <f t="shared" si="36"/>
        <v>34.32330185573751</v>
      </c>
      <c r="CX49" s="153">
        <f t="shared" si="37"/>
        <v>1.265793475023569</v>
      </c>
      <c r="CY49" s="153">
        <f t="shared" si="38"/>
        <v>18.56623171302465</v>
      </c>
      <c r="CZ49" s="153">
        <f t="shared" si="39"/>
        <v>0.5077581786138959</v>
      </c>
      <c r="DA49" s="155">
        <f t="shared" si="40"/>
        <v>52.88953356876216</v>
      </c>
      <c r="DB49" s="155">
        <f t="shared" si="41"/>
        <v>1.773551653637465</v>
      </c>
      <c r="DC49" s="155">
        <f t="shared" si="42"/>
        <v>28.54710330727493</v>
      </c>
      <c r="DD49" s="155">
        <f t="shared" si="43"/>
        <v>1.9419519393767033</v>
      </c>
      <c r="DE49" s="155">
        <f t="shared" si="44"/>
        <v>46.134720676458535</v>
      </c>
      <c r="DF49" s="63">
        <f t="shared" si="45"/>
        <v>3.1751899516527415</v>
      </c>
      <c r="DG49" s="63">
        <f t="shared" si="46"/>
        <v>0.17543179991087443</v>
      </c>
      <c r="DH49" s="155">
        <f t="shared" si="47"/>
        <v>99.0242542452207</v>
      </c>
      <c r="DI49" s="131">
        <f t="shared" si="48"/>
        <v>5.1241734052010806</v>
      </c>
      <c r="DJ49" s="133" t="s">
        <v>837</v>
      </c>
      <c r="DK49" s="58">
        <v>1</v>
      </c>
      <c r="DL49" s="58">
        <v>1</v>
      </c>
      <c r="DM49" s="134" t="s">
        <v>839</v>
      </c>
      <c r="DN49" s="255"/>
      <c r="DO49" s="256"/>
    </row>
    <row r="50" spans="1:119" ht="15">
      <c r="A50" s="26">
        <v>15007</v>
      </c>
      <c r="B50" s="23" t="s">
        <v>666</v>
      </c>
      <c r="C50" s="97" t="s">
        <v>809</v>
      </c>
      <c r="D50" s="40" t="s">
        <v>430</v>
      </c>
      <c r="E50" s="139"/>
      <c r="F50" s="22" t="s">
        <v>884</v>
      </c>
      <c r="G50" s="35" t="s">
        <v>1119</v>
      </c>
      <c r="H50" s="33" t="s">
        <v>1577</v>
      </c>
      <c r="I50" s="16" t="s">
        <v>1119</v>
      </c>
      <c r="J50" s="44" t="s">
        <v>1120</v>
      </c>
      <c r="K50" s="16" t="s">
        <v>1121</v>
      </c>
      <c r="L50" s="104">
        <v>18916</v>
      </c>
      <c r="M50" s="59">
        <v>19102</v>
      </c>
      <c r="N50" s="71">
        <f t="shared" si="50"/>
        <v>0.0032457334310543504</v>
      </c>
      <c r="O50" s="73"/>
      <c r="P50" s="74"/>
      <c r="Q50" s="74"/>
      <c r="R50" s="108"/>
      <c r="S50" s="115">
        <v>0.24133009092831464</v>
      </c>
      <c r="T50" s="60">
        <v>0.046</v>
      </c>
      <c r="U50" s="61">
        <v>40496</v>
      </c>
      <c r="V50" s="61">
        <v>962</v>
      </c>
      <c r="W50" s="60">
        <v>0.061323747092408544</v>
      </c>
      <c r="X50" s="116">
        <v>466010</v>
      </c>
      <c r="Y50" s="315">
        <v>0.282</v>
      </c>
      <c r="Z50" s="316">
        <v>0.011000000000000001</v>
      </c>
      <c r="AA50" s="316">
        <v>0.0137</v>
      </c>
      <c r="AB50" s="316">
        <v>0.1565</v>
      </c>
      <c r="AC50" s="316">
        <v>0.0819</v>
      </c>
      <c r="AD50" s="316">
        <v>0.4485</v>
      </c>
      <c r="AE50" s="316">
        <v>0.0053</v>
      </c>
      <c r="AF50" s="316">
        <v>0.0011</v>
      </c>
      <c r="AG50" s="329">
        <v>480.52</v>
      </c>
      <c r="AH50" s="329">
        <v>39.75</v>
      </c>
      <c r="AI50" s="330">
        <v>512.34</v>
      </c>
      <c r="AJ50" s="315">
        <v>0.7835</v>
      </c>
      <c r="AK50" s="316">
        <v>0.0478</v>
      </c>
      <c r="AL50" s="316">
        <v>0.08310000000000001</v>
      </c>
      <c r="AM50" s="316">
        <v>0.0664</v>
      </c>
      <c r="AN50" s="316">
        <v>0.0031</v>
      </c>
      <c r="AO50" s="316">
        <v>0.0025</v>
      </c>
      <c r="AP50" s="316">
        <v>0.0019</v>
      </c>
      <c r="AQ50" s="316">
        <v>0.0118</v>
      </c>
      <c r="AR50" s="316">
        <v>0.3383</v>
      </c>
      <c r="AS50" s="316">
        <v>0.0363</v>
      </c>
      <c r="AT50" s="316">
        <v>0.12140000000000001</v>
      </c>
      <c r="AU50" s="316">
        <v>0.2087</v>
      </c>
      <c r="AV50" s="345">
        <v>0.2953</v>
      </c>
      <c r="AW50" s="359">
        <v>0</v>
      </c>
      <c r="AX50" s="354">
        <v>0.01</v>
      </c>
      <c r="AY50" s="354">
        <v>31.69</v>
      </c>
      <c r="AZ50" s="354">
        <v>0</v>
      </c>
      <c r="BA50" s="354">
        <v>480.64</v>
      </c>
      <c r="BB50" s="354">
        <v>512.34</v>
      </c>
      <c r="BC50" s="360">
        <v>31.69</v>
      </c>
      <c r="BD50" s="258">
        <v>273904</v>
      </c>
      <c r="BE50" s="258">
        <v>1877</v>
      </c>
      <c r="BF50" s="258">
        <v>401187</v>
      </c>
      <c r="BG50" s="258">
        <v>20461</v>
      </c>
      <c r="BH50" s="258">
        <v>8122</v>
      </c>
      <c r="BI50" s="258">
        <v>573</v>
      </c>
      <c r="BJ50" s="258">
        <v>12049</v>
      </c>
      <c r="BK50" s="258">
        <v>735</v>
      </c>
      <c r="BL50" s="62"/>
      <c r="BM50" s="62"/>
      <c r="BN50" s="297">
        <v>151584</v>
      </c>
      <c r="BO50" s="298">
        <v>1039</v>
      </c>
      <c r="BP50" s="298">
        <v>318836</v>
      </c>
      <c r="BQ50" s="298">
        <v>16261</v>
      </c>
      <c r="BR50" s="62"/>
      <c r="BS50" s="126"/>
      <c r="BT50" s="62">
        <f t="shared" si="16"/>
        <v>425488</v>
      </c>
      <c r="BU50" s="62">
        <f t="shared" si="17"/>
        <v>2916</v>
      </c>
      <c r="BV50" s="253">
        <f t="shared" si="18"/>
        <v>720023</v>
      </c>
      <c r="BW50" s="253">
        <f t="shared" si="19"/>
        <v>36722</v>
      </c>
      <c r="BX50" s="62">
        <f t="shared" si="20"/>
        <v>8122</v>
      </c>
      <c r="BY50" s="62">
        <f t="shared" si="21"/>
        <v>573</v>
      </c>
      <c r="BZ50" s="62">
        <f t="shared" si="22"/>
        <v>12049</v>
      </c>
      <c r="CA50" s="62">
        <f t="shared" si="23"/>
        <v>735</v>
      </c>
      <c r="CB50" s="62">
        <f t="shared" si="27"/>
        <v>0</v>
      </c>
      <c r="CC50" s="126">
        <f t="shared" si="24"/>
        <v>0</v>
      </c>
      <c r="CD50" s="369">
        <v>666655</v>
      </c>
      <c r="CE50" s="369">
        <v>45350</v>
      </c>
      <c r="CF50" s="152">
        <v>654681</v>
      </c>
      <c r="CG50" s="153">
        <v>44501</v>
      </c>
      <c r="CH50" s="153">
        <v>64477</v>
      </c>
      <c r="CI50" s="153">
        <v>4550</v>
      </c>
      <c r="CJ50" s="153">
        <v>1367</v>
      </c>
      <c r="CK50" s="154">
        <v>55</v>
      </c>
      <c r="CL50" s="62">
        <f t="shared" si="25"/>
        <v>695262</v>
      </c>
      <c r="CM50" s="126">
        <f t="shared" si="26"/>
        <v>23646</v>
      </c>
      <c r="CN50" s="62">
        <f t="shared" si="34"/>
        <v>470420</v>
      </c>
      <c r="CO50" s="62">
        <f t="shared" si="35"/>
        <v>17300</v>
      </c>
      <c r="CP50" s="155">
        <f t="shared" si="49"/>
        <v>1165682</v>
      </c>
      <c r="CQ50" s="153">
        <f t="shared" si="29"/>
        <v>40946</v>
      </c>
      <c r="CR50" s="153">
        <f t="shared" si="30"/>
        <v>720525</v>
      </c>
      <c r="CS50" s="153">
        <f t="shared" si="31"/>
        <v>49106</v>
      </c>
      <c r="CT50" s="245">
        <v>4869</v>
      </c>
      <c r="CU50" s="153">
        <f t="shared" si="32"/>
        <v>1886207</v>
      </c>
      <c r="CV50" s="154">
        <f t="shared" si="33"/>
        <v>94921</v>
      </c>
      <c r="CW50" s="153">
        <f t="shared" si="36"/>
        <v>36.3973405926081</v>
      </c>
      <c r="CX50" s="153">
        <f t="shared" si="37"/>
        <v>1.2378808501727567</v>
      </c>
      <c r="CY50" s="153">
        <f t="shared" si="38"/>
        <v>24.62674065542875</v>
      </c>
      <c r="CZ50" s="153">
        <f t="shared" si="39"/>
        <v>0.9056643283425819</v>
      </c>
      <c r="DA50" s="155">
        <f t="shared" si="40"/>
        <v>61.02408124803686</v>
      </c>
      <c r="DB50" s="155">
        <f t="shared" si="41"/>
        <v>2.1435451785153385</v>
      </c>
      <c r="DC50" s="155">
        <f t="shared" si="42"/>
        <v>34.89974871741179</v>
      </c>
      <c r="DD50" s="155">
        <f t="shared" si="43"/>
        <v>2.374096953198618</v>
      </c>
      <c r="DE50" s="155">
        <f t="shared" si="44"/>
        <v>37.71987226468433</v>
      </c>
      <c r="DF50" s="63">
        <f t="shared" si="45"/>
        <v>2.5707255784734584</v>
      </c>
      <c r="DG50" s="63">
        <f t="shared" si="46"/>
        <v>0.25489477541618677</v>
      </c>
      <c r="DH50" s="155">
        <f t="shared" si="47"/>
        <v>98.74395351272119</v>
      </c>
      <c r="DI50" s="131">
        <f t="shared" si="48"/>
        <v>4.9691655324049835</v>
      </c>
      <c r="DJ50" s="133" t="s">
        <v>837</v>
      </c>
      <c r="DK50" s="58">
        <v>0</v>
      </c>
      <c r="DL50" s="58">
        <v>1</v>
      </c>
      <c r="DM50" s="134" t="s">
        <v>838</v>
      </c>
      <c r="DN50" s="255"/>
      <c r="DO50" s="256"/>
    </row>
    <row r="51" spans="1:119" ht="15">
      <c r="A51" s="26">
        <v>15011</v>
      </c>
      <c r="B51" s="23" t="s">
        <v>667</v>
      </c>
      <c r="C51" s="97" t="s">
        <v>808</v>
      </c>
      <c r="D51" s="40" t="s">
        <v>431</v>
      </c>
      <c r="E51" s="90" t="s">
        <v>432</v>
      </c>
      <c r="F51" s="22" t="s">
        <v>880</v>
      </c>
      <c r="G51" s="35" t="s">
        <v>1122</v>
      </c>
      <c r="H51" s="33" t="s">
        <v>1578</v>
      </c>
      <c r="I51" s="16" t="s">
        <v>1122</v>
      </c>
      <c r="J51" s="44" t="s">
        <v>1123</v>
      </c>
      <c r="K51" s="16" t="s">
        <v>1124</v>
      </c>
      <c r="L51" s="104">
        <v>99490</v>
      </c>
      <c r="M51" s="59">
        <v>99862</v>
      </c>
      <c r="N51" s="71">
        <f t="shared" si="50"/>
        <v>0.001241713564719323</v>
      </c>
      <c r="O51" s="59"/>
      <c r="P51" s="59"/>
      <c r="Q51" s="59"/>
      <c r="R51" s="105"/>
      <c r="S51" s="115">
        <v>0.1214694944215499</v>
      </c>
      <c r="T51" s="60">
        <v>0.047</v>
      </c>
      <c r="U51" s="61">
        <v>38313</v>
      </c>
      <c r="V51" s="61">
        <v>903</v>
      </c>
      <c r="W51" s="60">
        <v>0.022163031460448287</v>
      </c>
      <c r="X51" s="116">
        <v>477592</v>
      </c>
      <c r="Y51" s="315">
        <v>0.6436</v>
      </c>
      <c r="Z51" s="316">
        <v>0.0246</v>
      </c>
      <c r="AA51" s="316">
        <v>0.042199999999999994</v>
      </c>
      <c r="AB51" s="316">
        <v>0.1288</v>
      </c>
      <c r="AC51" s="316">
        <v>0.011899999999999999</v>
      </c>
      <c r="AD51" s="316">
        <v>0.1416</v>
      </c>
      <c r="AE51" s="316">
        <v>0.0012</v>
      </c>
      <c r="AF51" s="316">
        <v>0.0060999999999999995</v>
      </c>
      <c r="AG51" s="329">
        <v>5900.93</v>
      </c>
      <c r="AH51" s="329">
        <v>16.92</v>
      </c>
      <c r="AI51" s="330">
        <v>19398.05</v>
      </c>
      <c r="AJ51" s="315">
        <v>0.7796</v>
      </c>
      <c r="AK51" s="316">
        <v>0.0735</v>
      </c>
      <c r="AL51" s="316">
        <v>0.0911</v>
      </c>
      <c r="AM51" s="316">
        <v>0.0365</v>
      </c>
      <c r="AN51" s="316">
        <v>0.006500000000000001</v>
      </c>
      <c r="AO51" s="316">
        <v>0.0025</v>
      </c>
      <c r="AP51" s="316">
        <v>0.0005</v>
      </c>
      <c r="AQ51" s="316">
        <v>0.0098</v>
      </c>
      <c r="AR51" s="316">
        <v>0.254</v>
      </c>
      <c r="AS51" s="316">
        <v>0.1634</v>
      </c>
      <c r="AT51" s="316">
        <v>0.1769</v>
      </c>
      <c r="AU51" s="316">
        <v>0.3182</v>
      </c>
      <c r="AV51" s="345">
        <v>0.0876</v>
      </c>
      <c r="AW51" s="359">
        <v>0</v>
      </c>
      <c r="AX51" s="354">
        <v>253.66</v>
      </c>
      <c r="AY51" s="354">
        <v>2632.47</v>
      </c>
      <c r="AZ51" s="354">
        <v>9475.89</v>
      </c>
      <c r="BA51" s="354">
        <v>6979.29</v>
      </c>
      <c r="BB51" s="354">
        <v>19341.31</v>
      </c>
      <c r="BC51" s="360">
        <v>2879.05</v>
      </c>
      <c r="BD51" s="254">
        <v>1300371</v>
      </c>
      <c r="BE51" s="254">
        <v>8910</v>
      </c>
      <c r="BF51" s="254">
        <v>2940027</v>
      </c>
      <c r="BG51" s="254">
        <v>149942</v>
      </c>
      <c r="BH51" s="254">
        <v>51437</v>
      </c>
      <c r="BI51" s="254">
        <v>3626</v>
      </c>
      <c r="BJ51" s="254">
        <v>76116</v>
      </c>
      <c r="BK51" s="254">
        <v>4644</v>
      </c>
      <c r="BL51" s="62"/>
      <c r="BM51" s="62"/>
      <c r="BN51" s="295">
        <v>2140960</v>
      </c>
      <c r="BO51" s="296">
        <v>14670</v>
      </c>
      <c r="BP51" s="296">
        <v>1513861</v>
      </c>
      <c r="BQ51" s="296">
        <v>77207</v>
      </c>
      <c r="BR51" s="62"/>
      <c r="BS51" s="126"/>
      <c r="BT51" s="62">
        <f t="shared" si="16"/>
        <v>3441331</v>
      </c>
      <c r="BU51" s="62">
        <f t="shared" si="17"/>
        <v>23580</v>
      </c>
      <c r="BV51" s="253">
        <f t="shared" si="18"/>
        <v>4453888</v>
      </c>
      <c r="BW51" s="253">
        <f t="shared" si="19"/>
        <v>227149</v>
      </c>
      <c r="BX51" s="62">
        <f t="shared" si="20"/>
        <v>51437</v>
      </c>
      <c r="BY51" s="62">
        <f t="shared" si="21"/>
        <v>3626</v>
      </c>
      <c r="BZ51" s="62">
        <f t="shared" si="22"/>
        <v>76116</v>
      </c>
      <c r="CA51" s="62">
        <f t="shared" si="23"/>
        <v>4644</v>
      </c>
      <c r="CB51" s="62">
        <f t="shared" si="27"/>
        <v>0</v>
      </c>
      <c r="CC51" s="126">
        <f t="shared" si="24"/>
        <v>0</v>
      </c>
      <c r="CD51" s="369">
        <v>3398327</v>
      </c>
      <c r="CE51" s="369">
        <v>231476</v>
      </c>
      <c r="CF51" s="152">
        <v>3302647</v>
      </c>
      <c r="CG51" s="153">
        <v>224728</v>
      </c>
      <c r="CH51" s="153">
        <v>2392921</v>
      </c>
      <c r="CI51" s="153">
        <v>168273</v>
      </c>
      <c r="CJ51" s="153">
        <v>13927</v>
      </c>
      <c r="CK51" s="154">
        <v>557</v>
      </c>
      <c r="CL51" s="62">
        <f t="shared" si="25"/>
        <v>4367951</v>
      </c>
      <c r="CM51" s="126">
        <f t="shared" si="26"/>
        <v>167122</v>
      </c>
      <c r="CN51" s="62">
        <f t="shared" si="34"/>
        <v>3654821</v>
      </c>
      <c r="CO51" s="62">
        <f t="shared" si="35"/>
        <v>91877</v>
      </c>
      <c r="CP51" s="155">
        <f t="shared" si="49"/>
        <v>8022772</v>
      </c>
      <c r="CQ51" s="153">
        <f t="shared" si="29"/>
        <v>258999</v>
      </c>
      <c r="CR51" s="153">
        <f t="shared" si="30"/>
        <v>5709495</v>
      </c>
      <c r="CS51" s="153">
        <f t="shared" si="31"/>
        <v>393558</v>
      </c>
      <c r="CT51" s="245">
        <v>23867</v>
      </c>
      <c r="CU51" s="153">
        <f t="shared" si="32"/>
        <v>13732267</v>
      </c>
      <c r="CV51" s="154">
        <f t="shared" si="33"/>
        <v>676424</v>
      </c>
      <c r="CW51" s="153">
        <f t="shared" si="36"/>
        <v>43.73987102201038</v>
      </c>
      <c r="CX51" s="153">
        <f t="shared" si="37"/>
        <v>1.6735294706695238</v>
      </c>
      <c r="CY51" s="153">
        <f t="shared" si="38"/>
        <v>36.59871622839518</v>
      </c>
      <c r="CZ51" s="153">
        <f t="shared" si="39"/>
        <v>0.9200396547235185</v>
      </c>
      <c r="DA51" s="155">
        <f t="shared" si="40"/>
        <v>80.33858725040555</v>
      </c>
      <c r="DB51" s="155">
        <f t="shared" si="41"/>
        <v>2.593569125393042</v>
      </c>
      <c r="DC51" s="155">
        <f t="shared" si="42"/>
        <v>34.03023171977329</v>
      </c>
      <c r="DD51" s="155">
        <f t="shared" si="43"/>
        <v>2.3179587831207065</v>
      </c>
      <c r="DE51" s="155">
        <f t="shared" si="44"/>
        <v>57.173849912879774</v>
      </c>
      <c r="DF51" s="63">
        <f t="shared" si="45"/>
        <v>3.9410186056758327</v>
      </c>
      <c r="DG51" s="63">
        <f t="shared" si="46"/>
        <v>0.23899981975125673</v>
      </c>
      <c r="DH51" s="155">
        <f t="shared" si="47"/>
        <v>137.5124371632853</v>
      </c>
      <c r="DI51" s="131">
        <f t="shared" si="48"/>
        <v>6.773587550820132</v>
      </c>
      <c r="DJ51" s="133" t="s">
        <v>837</v>
      </c>
      <c r="DK51" s="58">
        <v>3</v>
      </c>
      <c r="DL51" s="58">
        <v>1</v>
      </c>
      <c r="DM51" s="134" t="s">
        <v>837</v>
      </c>
      <c r="DN51" s="255"/>
      <c r="DO51" s="256"/>
    </row>
    <row r="52" spans="1:119" ht="15">
      <c r="A52" s="26">
        <v>15015</v>
      </c>
      <c r="B52" s="23" t="s">
        <v>668</v>
      </c>
      <c r="C52" s="97" t="s">
        <v>809</v>
      </c>
      <c r="D52" s="40" t="s">
        <v>433</v>
      </c>
      <c r="E52" s="90" t="s">
        <v>434</v>
      </c>
      <c r="F52" s="22" t="s">
        <v>885</v>
      </c>
      <c r="G52" s="35" t="s">
        <v>1579</v>
      </c>
      <c r="H52" s="33" t="s">
        <v>1580</v>
      </c>
      <c r="I52" s="16" t="s">
        <v>1125</v>
      </c>
      <c r="J52" s="44" t="s">
        <v>1126</v>
      </c>
      <c r="K52" s="16" t="s">
        <v>1127</v>
      </c>
      <c r="L52" s="104">
        <v>182652</v>
      </c>
      <c r="M52" s="59">
        <v>193255</v>
      </c>
      <c r="N52" s="71">
        <f t="shared" si="50"/>
        <v>0.018288444455943353</v>
      </c>
      <c r="O52" s="59"/>
      <c r="P52" s="59"/>
      <c r="Q52" s="59"/>
      <c r="R52" s="105"/>
      <c r="S52" s="115">
        <v>0.1169710706699078</v>
      </c>
      <c r="T52" s="60">
        <v>0.057</v>
      </c>
      <c r="U52" s="61">
        <v>30139</v>
      </c>
      <c r="V52" s="61">
        <v>983</v>
      </c>
      <c r="W52" s="60">
        <v>0.026936469351553773</v>
      </c>
      <c r="X52" s="116">
        <v>457419</v>
      </c>
      <c r="Y52" s="315">
        <v>0.41119999999999995</v>
      </c>
      <c r="Z52" s="316">
        <v>0.0304</v>
      </c>
      <c r="AA52" s="316">
        <v>0.1912</v>
      </c>
      <c r="AB52" s="316">
        <v>0.056299999999999996</v>
      </c>
      <c r="AC52" s="316">
        <v>0.061399999999999996</v>
      </c>
      <c r="AD52" s="316">
        <v>0.2457</v>
      </c>
      <c r="AE52" s="316">
        <v>0.0002</v>
      </c>
      <c r="AF52" s="316">
        <v>0.0036</v>
      </c>
      <c r="AG52" s="329">
        <v>5773.12</v>
      </c>
      <c r="AH52" s="329">
        <v>33.47</v>
      </c>
      <c r="AI52" s="330">
        <v>15124</v>
      </c>
      <c r="AJ52" s="315">
        <v>0.7336</v>
      </c>
      <c r="AK52" s="316">
        <v>0.0892</v>
      </c>
      <c r="AL52" s="316">
        <v>0.1182</v>
      </c>
      <c r="AM52" s="316">
        <v>0.0371</v>
      </c>
      <c r="AN52" s="316">
        <v>0.013300000000000001</v>
      </c>
      <c r="AO52" s="316">
        <v>0.0025</v>
      </c>
      <c r="AP52" s="316">
        <v>0.0007000000000000001</v>
      </c>
      <c r="AQ52" s="316">
        <v>0.0054</v>
      </c>
      <c r="AR52" s="316">
        <v>0.3682</v>
      </c>
      <c r="AS52" s="316">
        <v>0.24850000000000003</v>
      </c>
      <c r="AT52" s="316">
        <v>0.2184</v>
      </c>
      <c r="AU52" s="316">
        <v>0.1384</v>
      </c>
      <c r="AV52" s="345">
        <v>0.026600000000000002</v>
      </c>
      <c r="AW52" s="359">
        <v>0</v>
      </c>
      <c r="AX52" s="354">
        <v>707.24</v>
      </c>
      <c r="AY52" s="354">
        <v>525.91</v>
      </c>
      <c r="AZ52" s="354">
        <v>5181.91</v>
      </c>
      <c r="BA52" s="354">
        <v>8703.77</v>
      </c>
      <c r="BB52" s="354">
        <v>15118.83</v>
      </c>
      <c r="BC52" s="360">
        <v>1229.65</v>
      </c>
      <c r="BD52" s="254">
        <v>2053100</v>
      </c>
      <c r="BE52" s="254">
        <v>14068</v>
      </c>
      <c r="BF52" s="254">
        <v>3958435</v>
      </c>
      <c r="BG52" s="254">
        <v>201880</v>
      </c>
      <c r="BH52" s="62"/>
      <c r="BI52" s="62"/>
      <c r="BJ52" s="62"/>
      <c r="BK52" s="62"/>
      <c r="BL52" s="62"/>
      <c r="BM52" s="62"/>
      <c r="BN52" s="295">
        <v>3873811</v>
      </c>
      <c r="BO52" s="296">
        <v>26543</v>
      </c>
      <c r="BP52" s="296">
        <v>3364939</v>
      </c>
      <c r="BQ52" s="296">
        <v>171612</v>
      </c>
      <c r="BR52" s="62"/>
      <c r="BS52" s="126"/>
      <c r="BT52" s="62">
        <f t="shared" si="16"/>
        <v>5926911</v>
      </c>
      <c r="BU52" s="62">
        <f t="shared" si="17"/>
        <v>40611</v>
      </c>
      <c r="BV52" s="253">
        <f t="shared" si="18"/>
        <v>7323374</v>
      </c>
      <c r="BW52" s="253">
        <f t="shared" si="19"/>
        <v>373492</v>
      </c>
      <c r="BX52" s="62">
        <f t="shared" si="20"/>
        <v>0</v>
      </c>
      <c r="BY52" s="62">
        <f t="shared" si="21"/>
        <v>0</v>
      </c>
      <c r="BZ52" s="62">
        <f t="shared" si="22"/>
        <v>0</v>
      </c>
      <c r="CA52" s="62">
        <f t="shared" si="23"/>
        <v>0</v>
      </c>
      <c r="CB52" s="62">
        <f t="shared" si="27"/>
        <v>0</v>
      </c>
      <c r="CC52" s="126">
        <f t="shared" si="24"/>
        <v>0</v>
      </c>
      <c r="CD52" s="369">
        <v>6410947</v>
      </c>
      <c r="CE52" s="369">
        <v>434617</v>
      </c>
      <c r="CF52" s="152">
        <v>6298404</v>
      </c>
      <c r="CG52" s="153">
        <v>426740</v>
      </c>
      <c r="CH52" s="153">
        <v>2228236</v>
      </c>
      <c r="CI52" s="153">
        <v>156713</v>
      </c>
      <c r="CJ52" s="153">
        <v>23741</v>
      </c>
      <c r="CK52" s="154">
        <v>950</v>
      </c>
      <c r="CL52" s="62">
        <f t="shared" si="25"/>
        <v>6011535</v>
      </c>
      <c r="CM52" s="126">
        <f t="shared" si="26"/>
        <v>215948</v>
      </c>
      <c r="CN52" s="62">
        <f t="shared" si="34"/>
        <v>7238750</v>
      </c>
      <c r="CO52" s="62">
        <f t="shared" si="35"/>
        <v>198155</v>
      </c>
      <c r="CP52" s="155">
        <f t="shared" si="49"/>
        <v>13250285</v>
      </c>
      <c r="CQ52" s="153">
        <f t="shared" si="29"/>
        <v>414103</v>
      </c>
      <c r="CR52" s="153">
        <f t="shared" si="30"/>
        <v>8550381</v>
      </c>
      <c r="CS52" s="153">
        <f t="shared" si="31"/>
        <v>584403</v>
      </c>
      <c r="CT52" s="245">
        <v>45456</v>
      </c>
      <c r="CU52" s="153">
        <f t="shared" si="32"/>
        <v>21800666</v>
      </c>
      <c r="CV52" s="154">
        <f t="shared" si="33"/>
        <v>1043962</v>
      </c>
      <c r="CW52" s="153">
        <f t="shared" si="36"/>
        <v>31.106750148767173</v>
      </c>
      <c r="CX52" s="153">
        <f t="shared" si="37"/>
        <v>1.11742516364389</v>
      </c>
      <c r="CY52" s="153">
        <f t="shared" si="38"/>
        <v>37.456986882616235</v>
      </c>
      <c r="CZ52" s="153">
        <f t="shared" si="39"/>
        <v>1.0253551007735893</v>
      </c>
      <c r="DA52" s="155">
        <f t="shared" si="40"/>
        <v>68.56373703138341</v>
      </c>
      <c r="DB52" s="155">
        <f t="shared" si="41"/>
        <v>2.1427802644174796</v>
      </c>
      <c r="DC52" s="155">
        <f t="shared" si="42"/>
        <v>33.17351168145714</v>
      </c>
      <c r="DD52" s="155">
        <f t="shared" si="43"/>
        <v>2.2489301699826654</v>
      </c>
      <c r="DE52" s="155">
        <f t="shared" si="44"/>
        <v>44.24403508318026</v>
      </c>
      <c r="DF52" s="63">
        <f t="shared" si="45"/>
        <v>3.0239993790587567</v>
      </c>
      <c r="DG52" s="63">
        <f t="shared" si="46"/>
        <v>0.2352125430131174</v>
      </c>
      <c r="DH52" s="155">
        <f t="shared" si="47"/>
        <v>112.80777211456368</v>
      </c>
      <c r="DI52" s="131">
        <f t="shared" si="48"/>
        <v>5.401992186489354</v>
      </c>
      <c r="DJ52" s="133" t="s">
        <v>837</v>
      </c>
      <c r="DK52" s="58">
        <v>1</v>
      </c>
      <c r="DL52" s="58">
        <v>1</v>
      </c>
      <c r="DM52" s="134" t="s">
        <v>837</v>
      </c>
      <c r="DN52" s="255"/>
      <c r="DO52" s="256"/>
    </row>
    <row r="53" spans="1:119" ht="15">
      <c r="A53" s="26">
        <v>15022</v>
      </c>
      <c r="B53" s="23" t="s">
        <v>669</v>
      </c>
      <c r="C53" s="97" t="s">
        <v>809</v>
      </c>
      <c r="D53" s="40" t="s">
        <v>435</v>
      </c>
      <c r="E53" s="139"/>
      <c r="F53" s="22" t="s">
        <v>886</v>
      </c>
      <c r="G53" s="35" t="s">
        <v>1581</v>
      </c>
      <c r="H53" s="33" t="s">
        <v>1582</v>
      </c>
      <c r="I53" s="16" t="s">
        <v>1128</v>
      </c>
      <c r="J53" s="45" t="s">
        <v>436</v>
      </c>
      <c r="K53" s="22" t="s">
        <v>1129</v>
      </c>
      <c r="L53" s="104">
        <v>599780</v>
      </c>
      <c r="M53" s="59">
        <v>628621</v>
      </c>
      <c r="N53" s="71">
        <f t="shared" si="50"/>
        <v>0.015293263614589195</v>
      </c>
      <c r="O53" s="73"/>
      <c r="P53" s="74"/>
      <c r="Q53" s="74"/>
      <c r="R53" s="108"/>
      <c r="S53" s="115">
        <v>0.11845176564740405</v>
      </c>
      <c r="T53" s="60">
        <v>0.06</v>
      </c>
      <c r="U53" s="61">
        <v>36605</v>
      </c>
      <c r="V53" s="61">
        <v>898</v>
      </c>
      <c r="W53" s="60">
        <v>0.07555270265764114</v>
      </c>
      <c r="X53" s="116">
        <v>628682</v>
      </c>
      <c r="Y53" s="315">
        <v>0.191</v>
      </c>
      <c r="Z53" s="316">
        <v>0.0148</v>
      </c>
      <c r="AA53" s="316">
        <v>0.0325</v>
      </c>
      <c r="AB53" s="316">
        <v>0.1689</v>
      </c>
      <c r="AC53" s="316">
        <v>0.2422</v>
      </c>
      <c r="AD53" s="316">
        <v>0.3482</v>
      </c>
      <c r="AE53" s="316">
        <v>0.0018</v>
      </c>
      <c r="AF53" s="316">
        <v>0.0005</v>
      </c>
      <c r="AG53" s="329">
        <v>9992.53</v>
      </c>
      <c r="AH53" s="329">
        <v>62.91</v>
      </c>
      <c r="AI53" s="330">
        <v>11821.06</v>
      </c>
      <c r="AJ53" s="315">
        <v>0.515</v>
      </c>
      <c r="AK53" s="316">
        <v>0.0611</v>
      </c>
      <c r="AL53" s="316">
        <v>0.25120000000000003</v>
      </c>
      <c r="AM53" s="316">
        <v>0.12210000000000001</v>
      </c>
      <c r="AN53" s="316">
        <v>0.0371</v>
      </c>
      <c r="AO53" s="316">
        <v>0.0031</v>
      </c>
      <c r="AP53" s="316">
        <v>0.0025</v>
      </c>
      <c r="AQ53" s="316">
        <v>0.0079</v>
      </c>
      <c r="AR53" s="316">
        <v>0.49700000000000005</v>
      </c>
      <c r="AS53" s="316">
        <v>0.3344</v>
      </c>
      <c r="AT53" s="316">
        <v>0.0975</v>
      </c>
      <c r="AU53" s="316">
        <v>0.045599999999999995</v>
      </c>
      <c r="AV53" s="345">
        <v>0.0255</v>
      </c>
      <c r="AW53" s="359">
        <v>0</v>
      </c>
      <c r="AX53" s="354">
        <v>0</v>
      </c>
      <c r="AY53" s="354">
        <v>1141.53</v>
      </c>
      <c r="AZ53" s="354">
        <v>296.76</v>
      </c>
      <c r="BA53" s="354">
        <v>10205.86</v>
      </c>
      <c r="BB53" s="354">
        <v>11644.15</v>
      </c>
      <c r="BC53" s="360">
        <v>1141.53</v>
      </c>
      <c r="BD53" s="258">
        <v>6527760</v>
      </c>
      <c r="BE53" s="258">
        <v>44728</v>
      </c>
      <c r="BF53" s="258">
        <v>10505117</v>
      </c>
      <c r="BG53" s="258">
        <v>535761</v>
      </c>
      <c r="BH53" s="258">
        <v>220395</v>
      </c>
      <c r="BI53" s="258">
        <v>15536</v>
      </c>
      <c r="BJ53" s="258">
        <v>327213</v>
      </c>
      <c r="BK53" s="258">
        <v>19963</v>
      </c>
      <c r="BL53" s="62"/>
      <c r="BM53" s="62"/>
      <c r="BN53" s="297">
        <v>11293921</v>
      </c>
      <c r="BO53" s="298">
        <v>77385</v>
      </c>
      <c r="BP53" s="298">
        <v>10817842</v>
      </c>
      <c r="BQ53" s="298">
        <v>551710</v>
      </c>
      <c r="BR53" s="62"/>
      <c r="BS53" s="126"/>
      <c r="BT53" s="62">
        <f t="shared" si="16"/>
        <v>17821681</v>
      </c>
      <c r="BU53" s="62">
        <f t="shared" si="17"/>
        <v>122113</v>
      </c>
      <c r="BV53" s="253">
        <f t="shared" si="18"/>
        <v>21322959</v>
      </c>
      <c r="BW53" s="253">
        <f t="shared" si="19"/>
        <v>1087471</v>
      </c>
      <c r="BX53" s="62">
        <f t="shared" si="20"/>
        <v>220395</v>
      </c>
      <c r="BY53" s="62">
        <f t="shared" si="21"/>
        <v>15536</v>
      </c>
      <c r="BZ53" s="62">
        <f t="shared" si="22"/>
        <v>327213</v>
      </c>
      <c r="CA53" s="62">
        <f t="shared" si="23"/>
        <v>19963</v>
      </c>
      <c r="CB53" s="62">
        <f t="shared" si="27"/>
        <v>0</v>
      </c>
      <c r="CC53" s="126">
        <f t="shared" si="24"/>
        <v>0</v>
      </c>
      <c r="CD53" s="369">
        <v>15036654</v>
      </c>
      <c r="CE53" s="369">
        <v>1021913</v>
      </c>
      <c r="CF53" s="152">
        <v>14815157</v>
      </c>
      <c r="CG53" s="153">
        <v>1006415</v>
      </c>
      <c r="CH53" s="153">
        <v>2729872</v>
      </c>
      <c r="CI53" s="153">
        <v>192156</v>
      </c>
      <c r="CJ53" s="153">
        <v>54193</v>
      </c>
      <c r="CK53" s="154">
        <v>2167</v>
      </c>
      <c r="CL53" s="62">
        <f t="shared" si="25"/>
        <v>17580485</v>
      </c>
      <c r="CM53" s="126">
        <f t="shared" si="26"/>
        <v>615988</v>
      </c>
      <c r="CN53" s="62">
        <f t="shared" si="34"/>
        <v>22111763</v>
      </c>
      <c r="CO53" s="62">
        <f t="shared" si="35"/>
        <v>629095</v>
      </c>
      <c r="CP53" s="155">
        <f t="shared" si="49"/>
        <v>39692248</v>
      </c>
      <c r="CQ53" s="153">
        <f t="shared" si="29"/>
        <v>1245083</v>
      </c>
      <c r="CR53" s="153">
        <f t="shared" si="30"/>
        <v>17599222</v>
      </c>
      <c r="CS53" s="153">
        <f t="shared" si="31"/>
        <v>1200738</v>
      </c>
      <c r="CT53" s="245">
        <v>140567</v>
      </c>
      <c r="CU53" s="153">
        <f t="shared" si="32"/>
        <v>57291470</v>
      </c>
      <c r="CV53" s="154">
        <f t="shared" si="33"/>
        <v>2586388</v>
      </c>
      <c r="CW53" s="153">
        <f t="shared" si="36"/>
        <v>27.96674784965822</v>
      </c>
      <c r="CX53" s="153">
        <f t="shared" si="37"/>
        <v>0.9799036303273355</v>
      </c>
      <c r="CY53" s="153">
        <f t="shared" si="38"/>
        <v>35.175030741893764</v>
      </c>
      <c r="CZ53" s="153">
        <f t="shared" si="39"/>
        <v>1.0007540314434293</v>
      </c>
      <c r="DA53" s="155">
        <f t="shared" si="40"/>
        <v>63.14177859155198</v>
      </c>
      <c r="DB53" s="155">
        <f t="shared" si="41"/>
        <v>1.980657661770765</v>
      </c>
      <c r="DC53" s="155">
        <f t="shared" si="42"/>
        <v>23.920063122294675</v>
      </c>
      <c r="DD53" s="155">
        <f t="shared" si="43"/>
        <v>1.62564247774096</v>
      </c>
      <c r="DE53" s="155">
        <f t="shared" si="44"/>
        <v>27.99655436264458</v>
      </c>
      <c r="DF53" s="63">
        <f t="shared" si="45"/>
        <v>1.9101143614355869</v>
      </c>
      <c r="DG53" s="63">
        <f t="shared" si="46"/>
        <v>0.2236116833513357</v>
      </c>
      <c r="DH53" s="155">
        <f t="shared" si="47"/>
        <v>91.13833295419656</v>
      </c>
      <c r="DI53" s="131">
        <f t="shared" si="48"/>
        <v>4.114383706557687</v>
      </c>
      <c r="DJ53" s="133" t="s">
        <v>837</v>
      </c>
      <c r="DK53" s="58">
        <v>4</v>
      </c>
      <c r="DL53" s="58">
        <v>4</v>
      </c>
      <c r="DM53" s="134" t="s">
        <v>837</v>
      </c>
      <c r="DN53" s="255"/>
      <c r="DO53" s="256"/>
    </row>
    <row r="54" spans="1:119" ht="15">
      <c r="A54" s="26">
        <v>15025</v>
      </c>
      <c r="B54" s="23" t="s">
        <v>670</v>
      </c>
      <c r="C54" s="97" t="s">
        <v>809</v>
      </c>
      <c r="D54" s="40" t="s">
        <v>437</v>
      </c>
      <c r="E54" s="90" t="s">
        <v>438</v>
      </c>
      <c r="F54" s="22" t="s">
        <v>887</v>
      </c>
      <c r="G54" s="35" t="s">
        <v>1583</v>
      </c>
      <c r="H54" s="33" t="s">
        <v>1584</v>
      </c>
      <c r="I54" s="16" t="s">
        <v>1130</v>
      </c>
      <c r="J54" s="44" t="s">
        <v>1131</v>
      </c>
      <c r="K54" s="16" t="s">
        <v>1132</v>
      </c>
      <c r="L54" s="104">
        <v>210507</v>
      </c>
      <c r="M54" s="59">
        <v>222802</v>
      </c>
      <c r="N54" s="71">
        <f t="shared" si="50"/>
        <v>0.018394508726731946</v>
      </c>
      <c r="O54" s="59"/>
      <c r="P54" s="59"/>
      <c r="Q54" s="59"/>
      <c r="R54" s="105"/>
      <c r="S54" s="115">
        <v>0.12564902829834637</v>
      </c>
      <c r="T54" s="60">
        <v>0.068</v>
      </c>
      <c r="U54" s="61">
        <v>30829</v>
      </c>
      <c r="V54" s="61">
        <v>860</v>
      </c>
      <c r="W54" s="60">
        <v>0.046910554043333476</v>
      </c>
      <c r="X54" s="116">
        <v>481545</v>
      </c>
      <c r="Y54" s="315">
        <v>0.2727</v>
      </c>
      <c r="Z54" s="316">
        <v>0.034300000000000004</v>
      </c>
      <c r="AA54" s="316">
        <v>0.09300000000000001</v>
      </c>
      <c r="AB54" s="316">
        <v>0.1416</v>
      </c>
      <c r="AC54" s="316">
        <v>0.1873</v>
      </c>
      <c r="AD54" s="316">
        <v>0.2699</v>
      </c>
      <c r="AE54" s="316">
        <v>0.0008</v>
      </c>
      <c r="AF54" s="316">
        <v>0.0003</v>
      </c>
      <c r="AG54" s="329">
        <v>7492.46</v>
      </c>
      <c r="AH54" s="329">
        <v>29.74</v>
      </c>
      <c r="AI54" s="330">
        <v>9181.36</v>
      </c>
      <c r="AJ54" s="315">
        <v>0.628</v>
      </c>
      <c r="AK54" s="316">
        <v>0.058899999999999994</v>
      </c>
      <c r="AL54" s="316">
        <v>0.2503</v>
      </c>
      <c r="AM54" s="316">
        <v>0.0458</v>
      </c>
      <c r="AN54" s="316">
        <v>0.0077</v>
      </c>
      <c r="AO54" s="316">
        <v>0.0019</v>
      </c>
      <c r="AP54" s="316">
        <v>0.0005</v>
      </c>
      <c r="AQ54" s="316">
        <v>0.0069</v>
      </c>
      <c r="AR54" s="316">
        <v>0.3018</v>
      </c>
      <c r="AS54" s="316">
        <v>0.3159</v>
      </c>
      <c r="AT54" s="316">
        <v>0.25670000000000004</v>
      </c>
      <c r="AU54" s="316">
        <v>0.10279999999999999</v>
      </c>
      <c r="AV54" s="345">
        <v>0.022799999999999997</v>
      </c>
      <c r="AW54" s="359">
        <v>0</v>
      </c>
      <c r="AX54" s="354">
        <v>0</v>
      </c>
      <c r="AY54" s="354">
        <v>1338.84</v>
      </c>
      <c r="AZ54" s="354">
        <v>234.58</v>
      </c>
      <c r="BA54" s="354">
        <v>7607.94</v>
      </c>
      <c r="BB54" s="354">
        <v>9181.36</v>
      </c>
      <c r="BC54" s="360">
        <v>1338.84</v>
      </c>
      <c r="BD54" s="254">
        <v>2307191</v>
      </c>
      <c r="BE54" s="254">
        <v>15809</v>
      </c>
      <c r="BF54" s="254">
        <v>4103377</v>
      </c>
      <c r="BG54" s="254">
        <v>209272</v>
      </c>
      <c r="BH54" s="254">
        <v>130166</v>
      </c>
      <c r="BI54" s="254">
        <v>9175</v>
      </c>
      <c r="BJ54" s="254">
        <v>192996</v>
      </c>
      <c r="BK54" s="254">
        <v>11775</v>
      </c>
      <c r="BL54" s="62"/>
      <c r="BM54" s="62"/>
      <c r="BN54" s="295">
        <v>4542048</v>
      </c>
      <c r="BO54" s="296">
        <v>31122</v>
      </c>
      <c r="BP54" s="296">
        <v>3767674</v>
      </c>
      <c r="BQ54" s="296">
        <v>192151</v>
      </c>
      <c r="BR54" s="62"/>
      <c r="BS54" s="126"/>
      <c r="BT54" s="62">
        <f t="shared" si="16"/>
        <v>6849239</v>
      </c>
      <c r="BU54" s="62">
        <f t="shared" si="17"/>
        <v>46931</v>
      </c>
      <c r="BV54" s="253">
        <f t="shared" si="18"/>
        <v>7871051</v>
      </c>
      <c r="BW54" s="253">
        <f t="shared" si="19"/>
        <v>401423</v>
      </c>
      <c r="BX54" s="62">
        <f t="shared" si="20"/>
        <v>130166</v>
      </c>
      <c r="BY54" s="62">
        <f t="shared" si="21"/>
        <v>9175</v>
      </c>
      <c r="BZ54" s="62">
        <f t="shared" si="22"/>
        <v>192996</v>
      </c>
      <c r="CA54" s="62">
        <f t="shared" si="23"/>
        <v>11775</v>
      </c>
      <c r="CB54" s="62">
        <f t="shared" si="27"/>
        <v>0</v>
      </c>
      <c r="CC54" s="126">
        <f t="shared" si="24"/>
        <v>0</v>
      </c>
      <c r="CD54" s="369">
        <v>5853122</v>
      </c>
      <c r="CE54" s="369">
        <v>397656</v>
      </c>
      <c r="CF54" s="152">
        <v>5749113</v>
      </c>
      <c r="CG54" s="153">
        <v>390446</v>
      </c>
      <c r="CH54" s="153">
        <v>3079438</v>
      </c>
      <c r="CI54" s="153">
        <v>216524</v>
      </c>
      <c r="CJ54" s="153">
        <v>70943</v>
      </c>
      <c r="CK54" s="154">
        <v>2837</v>
      </c>
      <c r="CL54" s="62">
        <f t="shared" si="25"/>
        <v>6733730</v>
      </c>
      <c r="CM54" s="126">
        <f t="shared" si="26"/>
        <v>246031</v>
      </c>
      <c r="CN54" s="62">
        <f t="shared" si="34"/>
        <v>8309722</v>
      </c>
      <c r="CO54" s="62">
        <f t="shared" si="35"/>
        <v>223273</v>
      </c>
      <c r="CP54" s="155">
        <f t="shared" si="49"/>
        <v>15043452</v>
      </c>
      <c r="CQ54" s="153">
        <f t="shared" si="29"/>
        <v>469304</v>
      </c>
      <c r="CR54" s="153">
        <f t="shared" si="30"/>
        <v>8899494</v>
      </c>
      <c r="CS54" s="153">
        <f t="shared" si="31"/>
        <v>609807</v>
      </c>
      <c r="CT54" s="245">
        <v>56232</v>
      </c>
      <c r="CU54" s="153">
        <f t="shared" si="32"/>
        <v>23942946</v>
      </c>
      <c r="CV54" s="154">
        <f t="shared" si="33"/>
        <v>1135343</v>
      </c>
      <c r="CW54" s="153">
        <f t="shared" si="36"/>
        <v>30.2229333668459</v>
      </c>
      <c r="CX54" s="153">
        <f t="shared" si="37"/>
        <v>1.104258489600632</v>
      </c>
      <c r="CY54" s="153">
        <f t="shared" si="38"/>
        <v>37.29644258130537</v>
      </c>
      <c r="CZ54" s="153">
        <f t="shared" si="39"/>
        <v>1.0021139846141418</v>
      </c>
      <c r="DA54" s="155">
        <f t="shared" si="40"/>
        <v>67.51937594815128</v>
      </c>
      <c r="DB54" s="155">
        <f t="shared" si="41"/>
        <v>2.1063724742147736</v>
      </c>
      <c r="DC54" s="155">
        <f t="shared" si="42"/>
        <v>26.270509241389217</v>
      </c>
      <c r="DD54" s="155">
        <f t="shared" si="43"/>
        <v>1.7847954686223642</v>
      </c>
      <c r="DE54" s="155">
        <f t="shared" si="44"/>
        <v>39.94351038141489</v>
      </c>
      <c r="DF54" s="63">
        <f t="shared" si="45"/>
        <v>2.736990691286434</v>
      </c>
      <c r="DG54" s="63">
        <f t="shared" si="46"/>
        <v>0.2523855261622427</v>
      </c>
      <c r="DH54" s="155">
        <f t="shared" si="47"/>
        <v>107.46288632956617</v>
      </c>
      <c r="DI54" s="131">
        <f t="shared" si="48"/>
        <v>5.0957486916634505</v>
      </c>
      <c r="DJ54" s="133" t="s">
        <v>837</v>
      </c>
      <c r="DK54" s="58">
        <v>1</v>
      </c>
      <c r="DL54" s="58">
        <v>1</v>
      </c>
      <c r="DM54" s="134" t="s">
        <v>838</v>
      </c>
      <c r="DN54" s="255"/>
      <c r="DO54" s="256"/>
    </row>
    <row r="55" spans="1:119" ht="15">
      <c r="A55" s="26">
        <v>15029</v>
      </c>
      <c r="B55" s="23" t="s">
        <v>671</v>
      </c>
      <c r="C55" s="97" t="s">
        <v>809</v>
      </c>
      <c r="D55" s="40" t="s">
        <v>462</v>
      </c>
      <c r="E55" s="90" t="s">
        <v>463</v>
      </c>
      <c r="F55" s="22" t="s">
        <v>916</v>
      </c>
      <c r="G55" s="35" t="s">
        <v>1631</v>
      </c>
      <c r="H55" s="33" t="s">
        <v>1632</v>
      </c>
      <c r="I55" s="16"/>
      <c r="J55" s="44" t="s">
        <v>1133</v>
      </c>
      <c r="K55" s="16" t="s">
        <v>1134</v>
      </c>
      <c r="L55" s="104">
        <v>60533</v>
      </c>
      <c r="M55" s="59">
        <v>65016</v>
      </c>
      <c r="N55" s="71">
        <f t="shared" si="50"/>
        <v>0.022984085968582108</v>
      </c>
      <c r="O55" s="59"/>
      <c r="P55" s="59"/>
      <c r="Q55" s="59"/>
      <c r="R55" s="105"/>
      <c r="S55" s="115">
        <v>0.1223299687773611</v>
      </c>
      <c r="T55" s="60">
        <v>0.055999999999999994</v>
      </c>
      <c r="U55" s="61">
        <v>34603</v>
      </c>
      <c r="V55" s="61">
        <v>737</v>
      </c>
      <c r="W55" s="60">
        <v>0.06698825434060761</v>
      </c>
      <c r="X55" s="116">
        <v>374303</v>
      </c>
      <c r="Y55" s="315">
        <v>0.18289999999999998</v>
      </c>
      <c r="Z55" s="316">
        <v>0.0043</v>
      </c>
      <c r="AA55" s="316">
        <v>0.0359</v>
      </c>
      <c r="AB55" s="316">
        <v>0.1121</v>
      </c>
      <c r="AC55" s="316">
        <v>0.25780000000000003</v>
      </c>
      <c r="AD55" s="316">
        <v>0.4033</v>
      </c>
      <c r="AE55" s="316">
        <v>0.002</v>
      </c>
      <c r="AF55" s="316">
        <v>0.0018</v>
      </c>
      <c r="AG55" s="329">
        <v>1399.9</v>
      </c>
      <c r="AH55" s="329">
        <v>46.44</v>
      </c>
      <c r="AI55" s="330">
        <v>1855.8</v>
      </c>
      <c r="AJ55" s="315">
        <v>0.6031</v>
      </c>
      <c r="AK55" s="316">
        <v>0.0487</v>
      </c>
      <c r="AL55" s="316">
        <v>0.2675</v>
      </c>
      <c r="AM55" s="316">
        <v>0.0613</v>
      </c>
      <c r="AN55" s="316">
        <v>0.008199999999999999</v>
      </c>
      <c r="AO55" s="316">
        <v>0.0026</v>
      </c>
      <c r="AP55" s="316">
        <v>0.002</v>
      </c>
      <c r="AQ55" s="316">
        <v>0.0066</v>
      </c>
      <c r="AR55" s="316">
        <v>0.2889</v>
      </c>
      <c r="AS55" s="316">
        <v>0.25370000000000004</v>
      </c>
      <c r="AT55" s="316">
        <v>0.1542</v>
      </c>
      <c r="AU55" s="316">
        <v>0.2817</v>
      </c>
      <c r="AV55" s="345">
        <v>0.021400000000000002</v>
      </c>
      <c r="AW55" s="359">
        <v>0</v>
      </c>
      <c r="AX55" s="354">
        <v>0</v>
      </c>
      <c r="AY55" s="354">
        <v>102</v>
      </c>
      <c r="AZ55" s="354">
        <v>0</v>
      </c>
      <c r="BA55" s="354">
        <v>1753.8</v>
      </c>
      <c r="BB55" s="354">
        <v>1855.8</v>
      </c>
      <c r="BC55" s="360">
        <v>102</v>
      </c>
      <c r="BD55" s="254">
        <v>656484</v>
      </c>
      <c r="BE55" s="254">
        <v>4499</v>
      </c>
      <c r="BF55" s="254">
        <v>825179</v>
      </c>
      <c r="BG55" s="254">
        <v>42084</v>
      </c>
      <c r="BH55" s="62"/>
      <c r="BI55" s="62"/>
      <c r="BJ55" s="62"/>
      <c r="BK55" s="62"/>
      <c r="BL55" s="62"/>
      <c r="BM55" s="62"/>
      <c r="BN55" s="295">
        <v>935847</v>
      </c>
      <c r="BO55" s="296">
        <v>6412</v>
      </c>
      <c r="BP55" s="296">
        <v>1282407</v>
      </c>
      <c r="BQ55" s="296">
        <v>65403</v>
      </c>
      <c r="BR55" s="62"/>
      <c r="BS55" s="126"/>
      <c r="BT55" s="62">
        <f t="shared" si="16"/>
        <v>1592331</v>
      </c>
      <c r="BU55" s="62">
        <f t="shared" si="17"/>
        <v>10911</v>
      </c>
      <c r="BV55" s="253">
        <f t="shared" si="18"/>
        <v>2107586</v>
      </c>
      <c r="BW55" s="253">
        <f t="shared" si="19"/>
        <v>107487</v>
      </c>
      <c r="BX55" s="62">
        <f t="shared" si="20"/>
        <v>0</v>
      </c>
      <c r="BY55" s="62">
        <f t="shared" si="21"/>
        <v>0</v>
      </c>
      <c r="BZ55" s="62">
        <f t="shared" si="22"/>
        <v>0</v>
      </c>
      <c r="CA55" s="62">
        <f t="shared" si="23"/>
        <v>0</v>
      </c>
      <c r="CB55" s="62">
        <f t="shared" si="27"/>
        <v>0</v>
      </c>
      <c r="CC55" s="126">
        <f t="shared" si="24"/>
        <v>0</v>
      </c>
      <c r="CD55" s="369">
        <v>1632604</v>
      </c>
      <c r="CE55" s="369">
        <v>111184</v>
      </c>
      <c r="CF55" s="152">
        <v>1600146</v>
      </c>
      <c r="CG55" s="153">
        <v>108938</v>
      </c>
      <c r="CH55" s="153">
        <v>644490</v>
      </c>
      <c r="CI55" s="153">
        <v>45329</v>
      </c>
      <c r="CJ55" s="153">
        <v>5756</v>
      </c>
      <c r="CK55" s="154">
        <v>231</v>
      </c>
      <c r="CL55" s="62">
        <f t="shared" si="25"/>
        <v>1481663</v>
      </c>
      <c r="CM55" s="126">
        <f t="shared" si="26"/>
        <v>46583</v>
      </c>
      <c r="CN55" s="62">
        <f t="shared" si="34"/>
        <v>2218254</v>
      </c>
      <c r="CO55" s="62">
        <f t="shared" si="35"/>
        <v>71815</v>
      </c>
      <c r="CP55" s="155">
        <f t="shared" si="49"/>
        <v>3699917</v>
      </c>
      <c r="CQ55" s="153">
        <f t="shared" si="29"/>
        <v>118398</v>
      </c>
      <c r="CR55" s="153">
        <f t="shared" si="30"/>
        <v>2250392</v>
      </c>
      <c r="CS55" s="153">
        <f t="shared" si="31"/>
        <v>154498</v>
      </c>
      <c r="CT55" s="245">
        <v>12239</v>
      </c>
      <c r="CU55" s="153">
        <f t="shared" si="32"/>
        <v>5950309</v>
      </c>
      <c r="CV55" s="154">
        <f t="shared" si="33"/>
        <v>285135</v>
      </c>
      <c r="CW55" s="153">
        <f t="shared" si="36"/>
        <v>22.789205733973176</v>
      </c>
      <c r="CX55" s="153">
        <f t="shared" si="37"/>
        <v>0.7164851728805217</v>
      </c>
      <c r="CY55" s="153">
        <f t="shared" si="38"/>
        <v>34.11858619416759</v>
      </c>
      <c r="CZ55" s="153">
        <f t="shared" si="39"/>
        <v>1.1045742586440261</v>
      </c>
      <c r="DA55" s="155">
        <f t="shared" si="40"/>
        <v>56.90779192814077</v>
      </c>
      <c r="DB55" s="155">
        <f t="shared" si="41"/>
        <v>1.8210594315245479</v>
      </c>
      <c r="DC55" s="155">
        <f t="shared" si="42"/>
        <v>25.110803494524426</v>
      </c>
      <c r="DD55" s="155">
        <f t="shared" si="43"/>
        <v>1.71010212870678</v>
      </c>
      <c r="DE55" s="155">
        <f t="shared" si="44"/>
        <v>34.61289528731389</v>
      </c>
      <c r="DF55" s="63">
        <f t="shared" si="45"/>
        <v>2.376307370493417</v>
      </c>
      <c r="DG55" s="63">
        <f t="shared" si="46"/>
        <v>0.18824597022271441</v>
      </c>
      <c r="DH55" s="155">
        <f t="shared" si="47"/>
        <v>91.52068721545466</v>
      </c>
      <c r="DI55" s="131">
        <f t="shared" si="48"/>
        <v>4.3856127722406795</v>
      </c>
      <c r="DJ55" s="133" t="s">
        <v>837</v>
      </c>
      <c r="DK55" s="58">
        <v>3</v>
      </c>
      <c r="DL55" s="58">
        <v>1</v>
      </c>
      <c r="DM55" s="134" t="s">
        <v>838</v>
      </c>
      <c r="DN55" s="255"/>
      <c r="DO55" s="256"/>
    </row>
    <row r="56" spans="1:119" ht="15">
      <c r="A56" s="26">
        <v>15034</v>
      </c>
      <c r="B56" s="23" t="s">
        <v>672</v>
      </c>
      <c r="C56" s="97" t="s">
        <v>809</v>
      </c>
      <c r="D56" s="40" t="s">
        <v>439</v>
      </c>
      <c r="E56" s="90" t="s">
        <v>440</v>
      </c>
      <c r="F56" s="22" t="s">
        <v>889</v>
      </c>
      <c r="G56" s="35" t="s">
        <v>1586</v>
      </c>
      <c r="H56" s="33" t="s">
        <v>1587</v>
      </c>
      <c r="I56" s="16" t="s">
        <v>1135</v>
      </c>
      <c r="J56" s="44" t="s">
        <v>1136</v>
      </c>
      <c r="K56" s="16" t="s">
        <v>1137</v>
      </c>
      <c r="L56" s="104">
        <v>119582</v>
      </c>
      <c r="M56" s="59">
        <v>123213</v>
      </c>
      <c r="N56" s="71">
        <f t="shared" si="50"/>
        <v>0.009823097670970856</v>
      </c>
      <c r="O56" s="59"/>
      <c r="P56" s="59"/>
      <c r="Q56" s="59"/>
      <c r="R56" s="105"/>
      <c r="S56" s="115">
        <v>0.10009867705842017</v>
      </c>
      <c r="T56" s="60">
        <v>0.053</v>
      </c>
      <c r="U56" s="61">
        <v>34293</v>
      </c>
      <c r="V56" s="61">
        <v>878</v>
      </c>
      <c r="W56" s="60">
        <v>0.02772156344600358</v>
      </c>
      <c r="X56" s="116">
        <v>456944</v>
      </c>
      <c r="Y56" s="315">
        <v>0.46619999999999995</v>
      </c>
      <c r="Z56" s="316">
        <v>0.0292</v>
      </c>
      <c r="AA56" s="316">
        <v>0.0765</v>
      </c>
      <c r="AB56" s="316">
        <v>0.1284</v>
      </c>
      <c r="AC56" s="316">
        <v>0.043899999999999995</v>
      </c>
      <c r="AD56" s="316">
        <v>0.24609999999999999</v>
      </c>
      <c r="AE56" s="316">
        <v>0.0005</v>
      </c>
      <c r="AF56" s="316">
        <v>0.0092</v>
      </c>
      <c r="AG56" s="329">
        <v>6788.52</v>
      </c>
      <c r="AH56" s="329">
        <v>18.15</v>
      </c>
      <c r="AI56" s="330">
        <v>12988.39</v>
      </c>
      <c r="AJ56" s="315">
        <v>0.7378</v>
      </c>
      <c r="AK56" s="316">
        <v>0.0725</v>
      </c>
      <c r="AL56" s="316">
        <v>0.1386</v>
      </c>
      <c r="AM56" s="316">
        <v>0.0373</v>
      </c>
      <c r="AN56" s="316">
        <v>0.005699999999999999</v>
      </c>
      <c r="AO56" s="316">
        <v>0.0027</v>
      </c>
      <c r="AP56" s="316">
        <v>0.0006</v>
      </c>
      <c r="AQ56" s="316">
        <v>0.0049</v>
      </c>
      <c r="AR56" s="316">
        <v>0.2846</v>
      </c>
      <c r="AS56" s="316">
        <v>0.196</v>
      </c>
      <c r="AT56" s="316">
        <v>0.1432</v>
      </c>
      <c r="AU56" s="316">
        <v>0.31620000000000004</v>
      </c>
      <c r="AV56" s="345">
        <v>0.06</v>
      </c>
      <c r="AW56" s="359">
        <v>0</v>
      </c>
      <c r="AX56" s="354">
        <v>3118.77</v>
      </c>
      <c r="AY56" s="354">
        <v>1693.09</v>
      </c>
      <c r="AZ56" s="354">
        <v>823.51</v>
      </c>
      <c r="BA56" s="354">
        <v>7350.82</v>
      </c>
      <c r="BB56" s="354">
        <v>12986.19</v>
      </c>
      <c r="BC56" s="360">
        <v>4581.48</v>
      </c>
      <c r="BD56" s="254">
        <v>1405134</v>
      </c>
      <c r="BE56" s="254">
        <v>9628</v>
      </c>
      <c r="BF56" s="254">
        <v>2902435</v>
      </c>
      <c r="BG56" s="254">
        <v>148024</v>
      </c>
      <c r="BH56" s="254">
        <v>61487</v>
      </c>
      <c r="BI56" s="254">
        <v>4334</v>
      </c>
      <c r="BJ56" s="254">
        <v>91052</v>
      </c>
      <c r="BK56" s="254">
        <v>5555</v>
      </c>
      <c r="BL56" s="62"/>
      <c r="BM56" s="62"/>
      <c r="BN56" s="295">
        <v>1469463</v>
      </c>
      <c r="BO56" s="296">
        <v>10069</v>
      </c>
      <c r="BP56" s="296">
        <v>1389906</v>
      </c>
      <c r="BQ56" s="296">
        <v>70885</v>
      </c>
      <c r="BR56" s="62"/>
      <c r="BS56" s="126"/>
      <c r="BT56" s="62">
        <f t="shared" si="16"/>
        <v>2874597</v>
      </c>
      <c r="BU56" s="62">
        <f t="shared" si="17"/>
        <v>19697</v>
      </c>
      <c r="BV56" s="253">
        <f t="shared" si="18"/>
        <v>4292341</v>
      </c>
      <c r="BW56" s="253">
        <f t="shared" si="19"/>
        <v>218909</v>
      </c>
      <c r="BX56" s="62">
        <f t="shared" si="20"/>
        <v>61487</v>
      </c>
      <c r="BY56" s="62">
        <f t="shared" si="21"/>
        <v>4334</v>
      </c>
      <c r="BZ56" s="62">
        <f t="shared" si="22"/>
        <v>91052</v>
      </c>
      <c r="CA56" s="62">
        <f t="shared" si="23"/>
        <v>5555</v>
      </c>
      <c r="CB56" s="62">
        <f t="shared" si="27"/>
        <v>0</v>
      </c>
      <c r="CC56" s="126">
        <f t="shared" si="24"/>
        <v>0</v>
      </c>
      <c r="CD56" s="369">
        <v>3720479</v>
      </c>
      <c r="CE56" s="369">
        <v>252751</v>
      </c>
      <c r="CF56" s="152">
        <v>3640838</v>
      </c>
      <c r="CG56" s="153">
        <v>247167</v>
      </c>
      <c r="CH56" s="153">
        <v>1346679</v>
      </c>
      <c r="CI56" s="153">
        <v>94738</v>
      </c>
      <c r="CJ56" s="153">
        <v>12017</v>
      </c>
      <c r="CK56" s="154">
        <v>479</v>
      </c>
      <c r="CL56" s="62">
        <f t="shared" si="25"/>
        <v>4460108</v>
      </c>
      <c r="CM56" s="126">
        <f t="shared" si="26"/>
        <v>167541</v>
      </c>
      <c r="CN56" s="62">
        <f t="shared" si="34"/>
        <v>2859369</v>
      </c>
      <c r="CO56" s="62">
        <f t="shared" si="35"/>
        <v>80954</v>
      </c>
      <c r="CP56" s="155">
        <f t="shared" si="49"/>
        <v>7319477</v>
      </c>
      <c r="CQ56" s="153">
        <f t="shared" si="29"/>
        <v>248495</v>
      </c>
      <c r="CR56" s="153">
        <f t="shared" si="30"/>
        <v>4999534</v>
      </c>
      <c r="CS56" s="153">
        <f t="shared" si="31"/>
        <v>342384</v>
      </c>
      <c r="CT56" s="245">
        <v>23316</v>
      </c>
      <c r="CU56" s="153">
        <f t="shared" si="32"/>
        <v>12319011</v>
      </c>
      <c r="CV56" s="154">
        <f t="shared" si="33"/>
        <v>614195</v>
      </c>
      <c r="CW56" s="153">
        <f t="shared" si="36"/>
        <v>36.198355692986944</v>
      </c>
      <c r="CX56" s="153">
        <f t="shared" si="37"/>
        <v>1.3597672323537289</v>
      </c>
      <c r="CY56" s="153">
        <f t="shared" si="38"/>
        <v>23.20671520050644</v>
      </c>
      <c r="CZ56" s="153">
        <f t="shared" si="39"/>
        <v>0.6570248269257303</v>
      </c>
      <c r="DA56" s="155">
        <f t="shared" si="40"/>
        <v>59.40507089349338</v>
      </c>
      <c r="DB56" s="155">
        <f t="shared" si="41"/>
        <v>2.0167920592794593</v>
      </c>
      <c r="DC56" s="155">
        <f t="shared" si="42"/>
        <v>30.19550696760894</v>
      </c>
      <c r="DD56" s="155">
        <f t="shared" si="43"/>
        <v>2.051333868991097</v>
      </c>
      <c r="DE56" s="155">
        <f t="shared" si="44"/>
        <v>40.57635152134921</v>
      </c>
      <c r="DF56" s="63">
        <f t="shared" si="45"/>
        <v>2.7787976918020014</v>
      </c>
      <c r="DG56" s="63">
        <f t="shared" si="46"/>
        <v>0.18923327895595432</v>
      </c>
      <c r="DH56" s="155">
        <f t="shared" si="47"/>
        <v>99.9814224148426</v>
      </c>
      <c r="DI56" s="131">
        <f t="shared" si="48"/>
        <v>4.984823030037415</v>
      </c>
      <c r="DJ56" s="133" t="s">
        <v>837</v>
      </c>
      <c r="DK56" s="58">
        <v>1</v>
      </c>
      <c r="DL56" s="58">
        <v>1</v>
      </c>
      <c r="DM56" s="134" t="s">
        <v>837</v>
      </c>
      <c r="DN56" s="255"/>
      <c r="DO56" s="256"/>
    </row>
    <row r="57" spans="1:119" ht="15">
      <c r="A57" s="26">
        <v>15036</v>
      </c>
      <c r="B57" s="23" t="s">
        <v>673</v>
      </c>
      <c r="C57" s="97" t="s">
        <v>811</v>
      </c>
      <c r="D57" s="40" t="s">
        <v>441</v>
      </c>
      <c r="E57" s="90" t="s">
        <v>442</v>
      </c>
      <c r="F57" s="22" t="s">
        <v>890</v>
      </c>
      <c r="G57" s="35" t="s">
        <v>1138</v>
      </c>
      <c r="H57" s="33" t="s">
        <v>1588</v>
      </c>
      <c r="I57" s="16" t="s">
        <v>1138</v>
      </c>
      <c r="J57" s="44" t="s">
        <v>1139</v>
      </c>
      <c r="K57" s="16" t="s">
        <v>1140</v>
      </c>
      <c r="L57" s="104">
        <v>688</v>
      </c>
      <c r="M57" s="59">
        <v>681</v>
      </c>
      <c r="N57" s="71">
        <f t="shared" si="50"/>
        <v>-0.0034263338228096205</v>
      </c>
      <c r="O57" s="59"/>
      <c r="P57" s="59"/>
      <c r="Q57" s="59"/>
      <c r="R57" s="105"/>
      <c r="S57" s="115">
        <v>0.10174418604651163</v>
      </c>
      <c r="T57" s="60">
        <v>0.036000000000000004</v>
      </c>
      <c r="U57" s="61">
        <v>87977</v>
      </c>
      <c r="V57" s="61">
        <v>0</v>
      </c>
      <c r="W57" s="60">
        <v>0</v>
      </c>
      <c r="X57" s="116">
        <v>1019234</v>
      </c>
      <c r="Y57" s="315">
        <v>0.8491</v>
      </c>
      <c r="Z57" s="316">
        <v>0.0189</v>
      </c>
      <c r="AA57" s="316">
        <v>0</v>
      </c>
      <c r="AB57" s="316">
        <v>0.11320000000000001</v>
      </c>
      <c r="AC57" s="316">
        <v>0</v>
      </c>
      <c r="AD57" s="316">
        <v>0</v>
      </c>
      <c r="AE57" s="316">
        <v>0</v>
      </c>
      <c r="AF57" s="316">
        <v>0.0189</v>
      </c>
      <c r="AG57" s="329">
        <v>210.7</v>
      </c>
      <c r="AH57" s="329">
        <v>3.23</v>
      </c>
      <c r="AI57" s="330">
        <v>532.86</v>
      </c>
      <c r="AJ57" s="315">
        <v>0.8873000000000001</v>
      </c>
      <c r="AK57" s="316">
        <v>0</v>
      </c>
      <c r="AL57" s="316">
        <v>0.1127</v>
      </c>
      <c r="AM57" s="316">
        <v>0</v>
      </c>
      <c r="AN57" s="316">
        <v>0</v>
      </c>
      <c r="AO57" s="316">
        <v>0</v>
      </c>
      <c r="AP57" s="316">
        <v>0</v>
      </c>
      <c r="AQ57" s="316">
        <v>0</v>
      </c>
      <c r="AR57" s="316">
        <v>0.032799999999999996</v>
      </c>
      <c r="AS57" s="316">
        <v>0.2459</v>
      </c>
      <c r="AT57" s="316">
        <v>0.3443</v>
      </c>
      <c r="AU57" s="316">
        <v>0.2787</v>
      </c>
      <c r="AV57" s="345">
        <v>0.0984</v>
      </c>
      <c r="AW57" s="359">
        <v>0</v>
      </c>
      <c r="AX57" s="354">
        <v>38.27</v>
      </c>
      <c r="AY57" s="354">
        <v>281.32</v>
      </c>
      <c r="AZ57" s="354">
        <v>0</v>
      </c>
      <c r="BA57" s="354">
        <v>213.37</v>
      </c>
      <c r="BB57" s="354">
        <v>532.96</v>
      </c>
      <c r="BC57" s="360">
        <v>319.57</v>
      </c>
      <c r="BD57" s="254">
        <v>20370</v>
      </c>
      <c r="BE57" s="254">
        <v>140</v>
      </c>
      <c r="BF57" s="254">
        <v>26397</v>
      </c>
      <c r="BG57" s="254">
        <v>1346</v>
      </c>
      <c r="BH57" s="62"/>
      <c r="BI57" s="62"/>
      <c r="BJ57" s="62"/>
      <c r="BK57" s="62"/>
      <c r="BL57" s="62"/>
      <c r="BM57" s="62"/>
      <c r="BN57" s="295">
        <v>1960</v>
      </c>
      <c r="BO57" s="296">
        <v>13</v>
      </c>
      <c r="BP57" s="296">
        <v>645</v>
      </c>
      <c r="BQ57" s="296">
        <v>33</v>
      </c>
      <c r="BR57" s="62"/>
      <c r="BS57" s="126"/>
      <c r="BT57" s="62">
        <f t="shared" si="16"/>
        <v>22330</v>
      </c>
      <c r="BU57" s="62">
        <f t="shared" si="17"/>
        <v>153</v>
      </c>
      <c r="BV57" s="253">
        <f t="shared" si="18"/>
        <v>27042</v>
      </c>
      <c r="BW57" s="253">
        <f t="shared" si="19"/>
        <v>1379</v>
      </c>
      <c r="BX57" s="62">
        <f t="shared" si="20"/>
        <v>0</v>
      </c>
      <c r="BY57" s="62">
        <f t="shared" si="21"/>
        <v>0</v>
      </c>
      <c r="BZ57" s="62">
        <f t="shared" si="22"/>
        <v>0</v>
      </c>
      <c r="CA57" s="62">
        <f t="shared" si="23"/>
        <v>0</v>
      </c>
      <c r="CB57" s="62">
        <f t="shared" si="27"/>
        <v>0</v>
      </c>
      <c r="CC57" s="126">
        <f t="shared" si="24"/>
        <v>0</v>
      </c>
      <c r="CD57" s="369">
        <v>29324</v>
      </c>
      <c r="CE57" s="369">
        <v>1993</v>
      </c>
      <c r="CF57" s="152">
        <v>28024</v>
      </c>
      <c r="CG57" s="153">
        <v>1904</v>
      </c>
      <c r="CH57" s="153">
        <v>2000</v>
      </c>
      <c r="CI57" s="153">
        <v>142</v>
      </c>
      <c r="CJ57" s="153">
        <v>163</v>
      </c>
      <c r="CK57" s="154">
        <v>7</v>
      </c>
      <c r="CL57" s="62">
        <f t="shared" si="25"/>
        <v>46767</v>
      </c>
      <c r="CM57" s="126">
        <f t="shared" si="26"/>
        <v>1486</v>
      </c>
      <c r="CN57" s="62">
        <f t="shared" si="34"/>
        <v>2605</v>
      </c>
      <c r="CO57" s="62">
        <f t="shared" si="35"/>
        <v>46</v>
      </c>
      <c r="CP57" s="155">
        <f t="shared" si="49"/>
        <v>49372</v>
      </c>
      <c r="CQ57" s="153">
        <f t="shared" si="29"/>
        <v>1532</v>
      </c>
      <c r="CR57" s="153">
        <f t="shared" si="30"/>
        <v>30187</v>
      </c>
      <c r="CS57" s="153">
        <f t="shared" si="31"/>
        <v>2053</v>
      </c>
      <c r="CT57" s="245">
        <v>110</v>
      </c>
      <c r="CU57" s="153">
        <f t="shared" si="32"/>
        <v>79559</v>
      </c>
      <c r="CV57" s="154">
        <f t="shared" si="33"/>
        <v>3695</v>
      </c>
      <c r="CW57" s="153">
        <f t="shared" si="36"/>
        <v>68.67400881057269</v>
      </c>
      <c r="CX57" s="153">
        <f t="shared" si="37"/>
        <v>2.18208516886931</v>
      </c>
      <c r="CY57" s="153">
        <f t="shared" si="38"/>
        <v>3.825256975036711</v>
      </c>
      <c r="CZ57" s="153">
        <f t="shared" si="39"/>
        <v>0.06754772393538913</v>
      </c>
      <c r="DA57" s="155">
        <f t="shared" si="40"/>
        <v>72.4992657856094</v>
      </c>
      <c r="DB57" s="155">
        <f t="shared" si="41"/>
        <v>2.249632892804699</v>
      </c>
      <c r="DC57" s="155">
        <f t="shared" si="42"/>
        <v>43.06020558002937</v>
      </c>
      <c r="DD57" s="155">
        <f t="shared" si="43"/>
        <v>2.9265785609397943</v>
      </c>
      <c r="DE57" s="155">
        <f t="shared" si="44"/>
        <v>44.327459618208515</v>
      </c>
      <c r="DF57" s="63">
        <f t="shared" si="45"/>
        <v>3.0146842878120412</v>
      </c>
      <c r="DG57" s="63">
        <f t="shared" si="46"/>
        <v>0.16152716593245228</v>
      </c>
      <c r="DH57" s="155">
        <f t="shared" si="47"/>
        <v>116.8267254038179</v>
      </c>
      <c r="DI57" s="131">
        <f t="shared" si="48"/>
        <v>5.425844346549193</v>
      </c>
      <c r="DJ57" s="133" t="s">
        <v>837</v>
      </c>
      <c r="DK57" s="58">
        <v>0</v>
      </c>
      <c r="DL57" s="58">
        <v>1</v>
      </c>
      <c r="DM57" s="134" t="s">
        <v>838</v>
      </c>
      <c r="DN57" s="255"/>
      <c r="DO57" s="256"/>
    </row>
    <row r="58" spans="1:124" ht="15">
      <c r="A58" s="26">
        <v>15038</v>
      </c>
      <c r="B58" s="23" t="s">
        <v>674</v>
      </c>
      <c r="C58" s="97" t="s">
        <v>811</v>
      </c>
      <c r="D58" s="40" t="s">
        <v>443</v>
      </c>
      <c r="E58" s="90" t="s">
        <v>444</v>
      </c>
      <c r="F58" s="22" t="s">
        <v>891</v>
      </c>
      <c r="G58" s="35" t="s">
        <v>1589</v>
      </c>
      <c r="H58" s="33" t="s">
        <v>1590</v>
      </c>
      <c r="I58" s="16" t="s">
        <v>1141</v>
      </c>
      <c r="J58" s="45" t="s">
        <v>445</v>
      </c>
      <c r="K58" s="22"/>
      <c r="L58" s="104">
        <v>1887</v>
      </c>
      <c r="M58" s="59">
        <v>2160</v>
      </c>
      <c r="N58" s="71">
        <f t="shared" si="50"/>
        <v>0.04212962962962963</v>
      </c>
      <c r="O58" s="59"/>
      <c r="P58" s="59"/>
      <c r="Q58" s="59"/>
      <c r="R58" s="105"/>
      <c r="S58" s="115">
        <v>0.050344462109167994</v>
      </c>
      <c r="T58" s="60">
        <v>0.028999999999999998</v>
      </c>
      <c r="U58" s="61">
        <v>57733</v>
      </c>
      <c r="V58" s="61">
        <v>971</v>
      </c>
      <c r="W58" s="60">
        <v>0.005299417064122946</v>
      </c>
      <c r="X58" s="116">
        <v>852748</v>
      </c>
      <c r="Y58" s="315">
        <v>0.6574</v>
      </c>
      <c r="Z58" s="316">
        <v>0.0741</v>
      </c>
      <c r="AA58" s="316">
        <v>0</v>
      </c>
      <c r="AB58" s="316">
        <v>0.10189999999999999</v>
      </c>
      <c r="AC58" s="316">
        <v>0</v>
      </c>
      <c r="AD58" s="316">
        <v>0</v>
      </c>
      <c r="AE58" s="316">
        <v>0.009300000000000001</v>
      </c>
      <c r="AF58" s="316">
        <v>0.1574</v>
      </c>
      <c r="AG58" s="329">
        <v>1342.39</v>
      </c>
      <c r="AH58" s="329">
        <v>1.61</v>
      </c>
      <c r="AI58" s="330">
        <v>2918.99</v>
      </c>
      <c r="AJ58" s="315">
        <v>0.8351999999999999</v>
      </c>
      <c r="AK58" s="316">
        <v>0.044000000000000004</v>
      </c>
      <c r="AL58" s="316">
        <v>0.10439999999999999</v>
      </c>
      <c r="AM58" s="316">
        <v>0.0165</v>
      </c>
      <c r="AN58" s="316">
        <v>0</v>
      </c>
      <c r="AO58" s="316">
        <v>0</v>
      </c>
      <c r="AP58" s="316">
        <v>0</v>
      </c>
      <c r="AQ58" s="316">
        <v>0</v>
      </c>
      <c r="AR58" s="316">
        <v>0.1375</v>
      </c>
      <c r="AS58" s="316">
        <v>0.2188</v>
      </c>
      <c r="AT58" s="316">
        <v>0.2563</v>
      </c>
      <c r="AU58" s="316">
        <v>0.33130000000000004</v>
      </c>
      <c r="AV58" s="345">
        <v>0.056299999999999996</v>
      </c>
      <c r="AW58" s="359">
        <v>0</v>
      </c>
      <c r="AX58" s="354">
        <v>1251.89</v>
      </c>
      <c r="AY58" s="354">
        <v>135.55</v>
      </c>
      <c r="AZ58" s="354">
        <v>0</v>
      </c>
      <c r="BA58" s="354">
        <v>1531.55</v>
      </c>
      <c r="BB58" s="354">
        <v>2918.99</v>
      </c>
      <c r="BC58" s="360">
        <v>1386.96</v>
      </c>
      <c r="BD58" s="254">
        <v>36203</v>
      </c>
      <c r="BE58" s="254">
        <v>248</v>
      </c>
      <c r="BF58" s="254">
        <v>78015</v>
      </c>
      <c r="BG58" s="254">
        <v>3978</v>
      </c>
      <c r="BH58" s="254">
        <v>1696</v>
      </c>
      <c r="BI58" s="254">
        <v>120</v>
      </c>
      <c r="BJ58" s="254">
        <v>2509</v>
      </c>
      <c r="BK58" s="254">
        <v>153</v>
      </c>
      <c r="BL58" s="62"/>
      <c r="BM58" s="62"/>
      <c r="BN58" s="295">
        <v>2882</v>
      </c>
      <c r="BO58" s="296">
        <v>20</v>
      </c>
      <c r="BP58" s="62"/>
      <c r="BQ58" s="62"/>
      <c r="BR58" s="62"/>
      <c r="BS58" s="126"/>
      <c r="BT58" s="62">
        <f t="shared" si="16"/>
        <v>39085</v>
      </c>
      <c r="BU58" s="62">
        <f t="shared" si="17"/>
        <v>268</v>
      </c>
      <c r="BV58" s="253">
        <f t="shared" si="18"/>
        <v>78015</v>
      </c>
      <c r="BW58" s="253">
        <f t="shared" si="19"/>
        <v>3978</v>
      </c>
      <c r="BX58" s="62">
        <f t="shared" si="20"/>
        <v>1696</v>
      </c>
      <c r="BY58" s="62">
        <f t="shared" si="21"/>
        <v>120</v>
      </c>
      <c r="BZ58" s="62">
        <f t="shared" si="22"/>
        <v>2509</v>
      </c>
      <c r="CA58" s="62">
        <f t="shared" si="23"/>
        <v>153</v>
      </c>
      <c r="CB58" s="62">
        <f t="shared" si="27"/>
        <v>0</v>
      </c>
      <c r="CC58" s="126">
        <f t="shared" si="24"/>
        <v>0</v>
      </c>
      <c r="CD58" s="369">
        <v>45788</v>
      </c>
      <c r="CE58" s="369">
        <v>3111</v>
      </c>
      <c r="CF58" s="152">
        <v>44083</v>
      </c>
      <c r="CG58" s="153">
        <v>2990</v>
      </c>
      <c r="CH58" s="153">
        <v>11751</v>
      </c>
      <c r="CI58" s="153">
        <v>827</v>
      </c>
      <c r="CJ58" s="153">
        <v>415</v>
      </c>
      <c r="CK58" s="154">
        <v>16</v>
      </c>
      <c r="CL58" s="62">
        <f t="shared" si="25"/>
        <v>118423</v>
      </c>
      <c r="CM58" s="126">
        <f t="shared" si="26"/>
        <v>4499</v>
      </c>
      <c r="CN58" s="62">
        <f t="shared" si="34"/>
        <v>2882</v>
      </c>
      <c r="CO58" s="62">
        <f t="shared" si="35"/>
        <v>20</v>
      </c>
      <c r="CP58" s="155">
        <f t="shared" si="49"/>
        <v>121305</v>
      </c>
      <c r="CQ58" s="153">
        <f t="shared" si="29"/>
        <v>4519</v>
      </c>
      <c r="CR58" s="153">
        <f t="shared" si="30"/>
        <v>56249</v>
      </c>
      <c r="CS58" s="153">
        <f t="shared" si="31"/>
        <v>3833</v>
      </c>
      <c r="CT58" s="245">
        <v>147</v>
      </c>
      <c r="CU58" s="153">
        <f t="shared" si="32"/>
        <v>177554</v>
      </c>
      <c r="CV58" s="154">
        <f t="shared" si="33"/>
        <v>8499</v>
      </c>
      <c r="CW58" s="153">
        <f t="shared" si="36"/>
        <v>54.825462962962966</v>
      </c>
      <c r="CX58" s="153">
        <f t="shared" si="37"/>
        <v>2.08287037037037</v>
      </c>
      <c r="CY58" s="153">
        <f t="shared" si="38"/>
        <v>1.3342592592592593</v>
      </c>
      <c r="CZ58" s="153">
        <f t="shared" si="39"/>
        <v>0.009259259259259259</v>
      </c>
      <c r="DA58" s="155">
        <f t="shared" si="40"/>
        <v>56.15972222222222</v>
      </c>
      <c r="DB58" s="155">
        <f t="shared" si="41"/>
        <v>2.0921296296296297</v>
      </c>
      <c r="DC58" s="155">
        <f t="shared" si="42"/>
        <v>21.19814814814815</v>
      </c>
      <c r="DD58" s="155">
        <f t="shared" si="43"/>
        <v>1.4402777777777778</v>
      </c>
      <c r="DE58" s="155">
        <f t="shared" si="44"/>
        <v>26.041203703703705</v>
      </c>
      <c r="DF58" s="63">
        <f t="shared" si="45"/>
        <v>1.774537037037037</v>
      </c>
      <c r="DG58" s="63">
        <f t="shared" si="46"/>
        <v>0.06805555555555555</v>
      </c>
      <c r="DH58" s="155">
        <f t="shared" si="47"/>
        <v>82.20092592592593</v>
      </c>
      <c r="DI58" s="131">
        <f t="shared" si="48"/>
        <v>3.9347222222222222</v>
      </c>
      <c r="DJ58" s="133" t="s">
        <v>837</v>
      </c>
      <c r="DK58" s="58">
        <v>2</v>
      </c>
      <c r="DL58" s="58">
        <v>2</v>
      </c>
      <c r="DM58" s="134" t="s">
        <v>839</v>
      </c>
      <c r="DN58" s="255"/>
      <c r="DO58" s="256"/>
      <c r="DS58" s="4"/>
      <c r="DT58" s="4"/>
    </row>
    <row r="59" spans="1:124" ht="15">
      <c r="A59" s="26">
        <v>15039</v>
      </c>
      <c r="B59" s="23" t="s">
        <v>675</v>
      </c>
      <c r="C59" s="97" t="s">
        <v>809</v>
      </c>
      <c r="D59" s="40" t="s">
        <v>446</v>
      </c>
      <c r="E59" s="90" t="s">
        <v>447</v>
      </c>
      <c r="F59" s="22" t="s">
        <v>892</v>
      </c>
      <c r="G59" s="35" t="s">
        <v>1142</v>
      </c>
      <c r="H59" s="33" t="s">
        <v>1591</v>
      </c>
      <c r="I59" s="16" t="s">
        <v>1142</v>
      </c>
      <c r="J59" s="44" t="s">
        <v>1143</v>
      </c>
      <c r="K59" s="16" t="s">
        <v>1144</v>
      </c>
      <c r="L59" s="104">
        <v>54538</v>
      </c>
      <c r="M59" s="59">
        <v>56446</v>
      </c>
      <c r="N59" s="71">
        <f t="shared" si="50"/>
        <v>0.011267406016369627</v>
      </c>
      <c r="O59" s="59"/>
      <c r="P59" s="59"/>
      <c r="Q59" s="59"/>
      <c r="R59" s="105"/>
      <c r="S59" s="115">
        <v>0.07710220396787561</v>
      </c>
      <c r="T59" s="60">
        <v>0.049</v>
      </c>
      <c r="U59" s="61">
        <v>36761</v>
      </c>
      <c r="V59" s="61">
        <v>855</v>
      </c>
      <c r="W59" s="60">
        <v>0.024845062158494996</v>
      </c>
      <c r="X59" s="116">
        <v>382620</v>
      </c>
      <c r="Y59" s="315">
        <v>0.46630000000000005</v>
      </c>
      <c r="Z59" s="316">
        <v>0.0323</v>
      </c>
      <c r="AA59" s="316">
        <v>0.1472</v>
      </c>
      <c r="AB59" s="316">
        <v>0.1478</v>
      </c>
      <c r="AC59" s="316">
        <v>0</v>
      </c>
      <c r="AD59" s="316">
        <v>0.20309999999999997</v>
      </c>
      <c r="AE59" s="316">
        <v>0.0008</v>
      </c>
      <c r="AF59" s="316">
        <v>0.0024</v>
      </c>
      <c r="AG59" s="329">
        <v>2033.35</v>
      </c>
      <c r="AH59" s="329">
        <v>27.76</v>
      </c>
      <c r="AI59" s="330">
        <v>3464.71</v>
      </c>
      <c r="AJ59" s="315">
        <v>0.7646999999999999</v>
      </c>
      <c r="AK59" s="316">
        <v>0.0781</v>
      </c>
      <c r="AL59" s="316">
        <v>0.107</v>
      </c>
      <c r="AM59" s="316">
        <v>0.027200000000000002</v>
      </c>
      <c r="AN59" s="316">
        <v>0.0102</v>
      </c>
      <c r="AO59" s="316">
        <v>0.0037</v>
      </c>
      <c r="AP59" s="316">
        <v>0.0013</v>
      </c>
      <c r="AQ59" s="316">
        <v>0.0078000000000000005</v>
      </c>
      <c r="AR59" s="316">
        <v>0.2982</v>
      </c>
      <c r="AS59" s="316">
        <v>0.1553</v>
      </c>
      <c r="AT59" s="316">
        <v>0.12710000000000002</v>
      </c>
      <c r="AU59" s="316">
        <v>0.2691</v>
      </c>
      <c r="AV59" s="345">
        <v>0.1503</v>
      </c>
      <c r="AW59" s="359">
        <v>0</v>
      </c>
      <c r="AX59" s="354">
        <v>11.54</v>
      </c>
      <c r="AY59" s="354">
        <v>476.37</v>
      </c>
      <c r="AZ59" s="354">
        <v>599.74</v>
      </c>
      <c r="BA59" s="354">
        <v>2288.19</v>
      </c>
      <c r="BB59" s="354">
        <v>3375.84</v>
      </c>
      <c r="BC59" s="360">
        <v>487.91</v>
      </c>
      <c r="BD59" s="254">
        <v>660240</v>
      </c>
      <c r="BE59" s="254">
        <v>4524</v>
      </c>
      <c r="BF59" s="254">
        <v>1256415</v>
      </c>
      <c r="BG59" s="254">
        <v>64077</v>
      </c>
      <c r="BH59" s="254">
        <v>53789</v>
      </c>
      <c r="BI59" s="254">
        <v>3792</v>
      </c>
      <c r="BJ59" s="254">
        <v>79610</v>
      </c>
      <c r="BK59" s="254">
        <v>4857</v>
      </c>
      <c r="BL59" s="62"/>
      <c r="BM59" s="62"/>
      <c r="BN59" s="295">
        <v>686508</v>
      </c>
      <c r="BO59" s="296">
        <v>4704</v>
      </c>
      <c r="BP59" s="296">
        <v>707889</v>
      </c>
      <c r="BQ59" s="296">
        <v>36102</v>
      </c>
      <c r="BR59" s="62"/>
      <c r="BS59" s="126"/>
      <c r="BT59" s="62">
        <f t="shared" si="16"/>
        <v>1346748</v>
      </c>
      <c r="BU59" s="62">
        <f t="shared" si="17"/>
        <v>9228</v>
      </c>
      <c r="BV59" s="253">
        <f t="shared" si="18"/>
        <v>1964304</v>
      </c>
      <c r="BW59" s="253">
        <f t="shared" si="19"/>
        <v>100179</v>
      </c>
      <c r="BX59" s="62">
        <f t="shared" si="20"/>
        <v>53789</v>
      </c>
      <c r="BY59" s="62">
        <f t="shared" si="21"/>
        <v>3792</v>
      </c>
      <c r="BZ59" s="62">
        <f t="shared" si="22"/>
        <v>79610</v>
      </c>
      <c r="CA59" s="62">
        <f t="shared" si="23"/>
        <v>4857</v>
      </c>
      <c r="CB59" s="62">
        <f t="shared" si="27"/>
        <v>0</v>
      </c>
      <c r="CC59" s="126">
        <f t="shared" si="24"/>
        <v>0</v>
      </c>
      <c r="CD59" s="369">
        <v>1789495</v>
      </c>
      <c r="CE59" s="369">
        <v>121703</v>
      </c>
      <c r="CF59" s="152">
        <v>1742723</v>
      </c>
      <c r="CG59" s="153">
        <v>118434</v>
      </c>
      <c r="CH59" s="153">
        <v>617321</v>
      </c>
      <c r="CI59" s="153">
        <v>43437</v>
      </c>
      <c r="CJ59" s="153">
        <v>6317</v>
      </c>
      <c r="CK59" s="154">
        <v>253</v>
      </c>
      <c r="CL59" s="62">
        <f t="shared" si="25"/>
        <v>2050054</v>
      </c>
      <c r="CM59" s="126">
        <f t="shared" si="26"/>
        <v>77250</v>
      </c>
      <c r="CN59" s="62">
        <f t="shared" si="34"/>
        <v>1394397</v>
      </c>
      <c r="CO59" s="62">
        <f t="shared" si="35"/>
        <v>40806</v>
      </c>
      <c r="CP59" s="155">
        <f t="shared" si="49"/>
        <v>3444451</v>
      </c>
      <c r="CQ59" s="153">
        <f t="shared" si="29"/>
        <v>118056</v>
      </c>
      <c r="CR59" s="153">
        <f t="shared" si="30"/>
        <v>2366361</v>
      </c>
      <c r="CS59" s="153">
        <f t="shared" si="31"/>
        <v>162124</v>
      </c>
      <c r="CT59" s="245">
        <v>10406</v>
      </c>
      <c r="CU59" s="153">
        <f t="shared" si="32"/>
        <v>5810812</v>
      </c>
      <c r="CV59" s="154">
        <f t="shared" si="33"/>
        <v>290586</v>
      </c>
      <c r="CW59" s="153">
        <f t="shared" si="36"/>
        <v>36.3188534174255</v>
      </c>
      <c r="CX59" s="153">
        <f t="shared" si="37"/>
        <v>1.3685646458562166</v>
      </c>
      <c r="CY59" s="153">
        <f t="shared" si="38"/>
        <v>24.703203061332957</v>
      </c>
      <c r="CZ59" s="153">
        <f t="shared" si="39"/>
        <v>0.7229210218616022</v>
      </c>
      <c r="DA59" s="155">
        <f t="shared" si="40"/>
        <v>61.02205647875846</v>
      </c>
      <c r="DB59" s="155">
        <f t="shared" si="41"/>
        <v>2.091485667717819</v>
      </c>
      <c r="DC59" s="155">
        <f t="shared" si="42"/>
        <v>31.702777876200262</v>
      </c>
      <c r="DD59" s="155">
        <f t="shared" si="43"/>
        <v>2.1560960918399887</v>
      </c>
      <c r="DE59" s="155">
        <f t="shared" si="44"/>
        <v>41.922563157708254</v>
      </c>
      <c r="DF59" s="63">
        <f t="shared" si="45"/>
        <v>2.872196435531304</v>
      </c>
      <c r="DG59" s="63">
        <f t="shared" si="46"/>
        <v>0.18435318711689047</v>
      </c>
      <c r="DH59" s="155">
        <f t="shared" si="47"/>
        <v>102.94461963646671</v>
      </c>
      <c r="DI59" s="131">
        <f t="shared" si="48"/>
        <v>5.148035290366014</v>
      </c>
      <c r="DJ59" s="133"/>
      <c r="DK59" s="58"/>
      <c r="DL59" s="58"/>
      <c r="DM59" s="134" t="s">
        <v>837</v>
      </c>
      <c r="DN59" s="255"/>
      <c r="DO59" s="256"/>
      <c r="DS59" s="4"/>
      <c r="DT59" s="4"/>
    </row>
    <row r="60" spans="1:124" ht="15">
      <c r="A60" s="26">
        <v>15043</v>
      </c>
      <c r="B60" s="23" t="s">
        <v>676</v>
      </c>
      <c r="C60" s="97" t="s">
        <v>809</v>
      </c>
      <c r="D60" s="40" t="s">
        <v>448</v>
      </c>
      <c r="E60" s="90" t="s">
        <v>449</v>
      </c>
      <c r="F60" s="22" t="s">
        <v>893</v>
      </c>
      <c r="G60" s="35" t="s">
        <v>1592</v>
      </c>
      <c r="H60" s="33" t="s">
        <v>1593</v>
      </c>
      <c r="I60" s="16" t="s">
        <v>1145</v>
      </c>
      <c r="J60" s="44" t="s">
        <v>1146</v>
      </c>
      <c r="K60" s="16" t="s">
        <v>1147</v>
      </c>
      <c r="L60" s="104">
        <v>28747</v>
      </c>
      <c r="M60" s="59">
        <v>32998</v>
      </c>
      <c r="N60" s="71">
        <f t="shared" si="50"/>
        <v>0.042941996484635446</v>
      </c>
      <c r="O60" s="59"/>
      <c r="P60" s="59"/>
      <c r="Q60" s="59"/>
      <c r="R60" s="105"/>
      <c r="S60" s="115">
        <v>0.07270323859881031</v>
      </c>
      <c r="T60" s="60">
        <v>0.047</v>
      </c>
      <c r="U60" s="61">
        <v>41751</v>
      </c>
      <c r="V60" s="61">
        <v>962</v>
      </c>
      <c r="W60" s="60">
        <v>0.0196542247886736</v>
      </c>
      <c r="X60" s="116">
        <v>469380</v>
      </c>
      <c r="Y60" s="315">
        <v>0.3791</v>
      </c>
      <c r="Z60" s="316">
        <v>0.039</v>
      </c>
      <c r="AA60" s="316">
        <v>0.2349</v>
      </c>
      <c r="AB60" s="316">
        <v>0.0928</v>
      </c>
      <c r="AC60" s="316">
        <v>0.0311</v>
      </c>
      <c r="AD60" s="316">
        <v>0.22210000000000002</v>
      </c>
      <c r="AE60" s="316">
        <v>0.001</v>
      </c>
      <c r="AF60" s="316">
        <v>0</v>
      </c>
      <c r="AG60" s="329">
        <v>1504.06</v>
      </c>
      <c r="AH60" s="329">
        <v>21.94</v>
      </c>
      <c r="AI60" s="330">
        <v>2654.74</v>
      </c>
      <c r="AJ60" s="315">
        <v>0.7394</v>
      </c>
      <c r="AK60" s="316">
        <v>0.0767</v>
      </c>
      <c r="AL60" s="316">
        <v>0.1374</v>
      </c>
      <c r="AM60" s="316">
        <v>0.0337</v>
      </c>
      <c r="AN60" s="316">
        <v>0.006</v>
      </c>
      <c r="AO60" s="316">
        <v>0.0028000000000000004</v>
      </c>
      <c r="AP60" s="316">
        <v>0</v>
      </c>
      <c r="AQ60" s="316">
        <v>0.0039000000000000003</v>
      </c>
      <c r="AR60" s="316">
        <v>0.22899999999999998</v>
      </c>
      <c r="AS60" s="316">
        <v>0.2127</v>
      </c>
      <c r="AT60" s="316">
        <v>0.19010000000000002</v>
      </c>
      <c r="AU60" s="316">
        <v>0.33520000000000005</v>
      </c>
      <c r="AV60" s="345">
        <v>0.033</v>
      </c>
      <c r="AW60" s="359">
        <v>0</v>
      </c>
      <c r="AX60" s="354">
        <v>0</v>
      </c>
      <c r="AY60" s="354">
        <v>1021.49</v>
      </c>
      <c r="AZ60" s="354">
        <v>0</v>
      </c>
      <c r="BA60" s="354">
        <v>1633.25</v>
      </c>
      <c r="BB60" s="354">
        <v>2654.74</v>
      </c>
      <c r="BC60" s="360">
        <v>1021.49</v>
      </c>
      <c r="BD60" s="254">
        <v>363050</v>
      </c>
      <c r="BE60" s="254">
        <v>2488</v>
      </c>
      <c r="BF60" s="254">
        <v>723945</v>
      </c>
      <c r="BG60" s="254">
        <v>36922</v>
      </c>
      <c r="BH60" s="62"/>
      <c r="BI60" s="62"/>
      <c r="BJ60" s="62"/>
      <c r="BK60" s="62"/>
      <c r="BL60" s="62"/>
      <c r="BM60" s="62"/>
      <c r="BN60" s="295">
        <v>251858</v>
      </c>
      <c r="BO60" s="296">
        <v>1726</v>
      </c>
      <c r="BP60" s="296">
        <v>225519</v>
      </c>
      <c r="BQ60" s="296">
        <v>11501</v>
      </c>
      <c r="BR60" s="62"/>
      <c r="BS60" s="126"/>
      <c r="BT60" s="62">
        <f t="shared" si="16"/>
        <v>614908</v>
      </c>
      <c r="BU60" s="62">
        <f t="shared" si="17"/>
        <v>4214</v>
      </c>
      <c r="BV60" s="253">
        <f t="shared" si="18"/>
        <v>949464</v>
      </c>
      <c r="BW60" s="253">
        <f t="shared" si="19"/>
        <v>48423</v>
      </c>
      <c r="BX60" s="62">
        <f t="shared" si="20"/>
        <v>0</v>
      </c>
      <c r="BY60" s="62">
        <f t="shared" si="21"/>
        <v>0</v>
      </c>
      <c r="BZ60" s="62">
        <f t="shared" si="22"/>
        <v>0</v>
      </c>
      <c r="CA60" s="62">
        <f t="shared" si="23"/>
        <v>0</v>
      </c>
      <c r="CB60" s="62">
        <f t="shared" si="27"/>
        <v>0</v>
      </c>
      <c r="CC60" s="126">
        <f t="shared" si="24"/>
        <v>0</v>
      </c>
      <c r="CD60" s="369">
        <v>964446</v>
      </c>
      <c r="CE60" s="369">
        <v>65434</v>
      </c>
      <c r="CF60" s="152">
        <v>948094</v>
      </c>
      <c r="CG60" s="153">
        <v>64289</v>
      </c>
      <c r="CH60" s="153">
        <v>122187</v>
      </c>
      <c r="CI60" s="153">
        <v>8608</v>
      </c>
      <c r="CJ60" s="153">
        <v>2344</v>
      </c>
      <c r="CK60" s="154">
        <v>93</v>
      </c>
      <c r="CL60" s="62">
        <f t="shared" si="25"/>
        <v>1086995</v>
      </c>
      <c r="CM60" s="126">
        <f t="shared" si="26"/>
        <v>39410</v>
      </c>
      <c r="CN60" s="62">
        <f t="shared" si="34"/>
        <v>477377</v>
      </c>
      <c r="CO60" s="62">
        <f t="shared" si="35"/>
        <v>13227</v>
      </c>
      <c r="CP60" s="155">
        <f t="shared" si="49"/>
        <v>1564372</v>
      </c>
      <c r="CQ60" s="153">
        <f t="shared" si="29"/>
        <v>52637</v>
      </c>
      <c r="CR60" s="153">
        <f t="shared" si="30"/>
        <v>1072625</v>
      </c>
      <c r="CS60" s="153">
        <f t="shared" si="31"/>
        <v>72990</v>
      </c>
      <c r="CT60" s="245">
        <v>4960</v>
      </c>
      <c r="CU60" s="153">
        <f t="shared" si="32"/>
        <v>2636997</v>
      </c>
      <c r="CV60" s="154">
        <f t="shared" si="33"/>
        <v>130587</v>
      </c>
      <c r="CW60" s="153">
        <f t="shared" si="36"/>
        <v>32.94123886296139</v>
      </c>
      <c r="CX60" s="153">
        <f t="shared" si="37"/>
        <v>1.1943148069579974</v>
      </c>
      <c r="CY60" s="153">
        <f t="shared" si="38"/>
        <v>14.466846475543973</v>
      </c>
      <c r="CZ60" s="153">
        <f t="shared" si="39"/>
        <v>0.40084247530153344</v>
      </c>
      <c r="DA60" s="155">
        <f t="shared" si="40"/>
        <v>47.408085338505366</v>
      </c>
      <c r="DB60" s="155">
        <f t="shared" si="41"/>
        <v>1.5951572822595308</v>
      </c>
      <c r="DC60" s="155">
        <f t="shared" si="42"/>
        <v>29.227407721680102</v>
      </c>
      <c r="DD60" s="155">
        <f t="shared" si="43"/>
        <v>1.9829686647675617</v>
      </c>
      <c r="DE60" s="155">
        <f t="shared" si="44"/>
        <v>32.50575792472271</v>
      </c>
      <c r="DF60" s="63">
        <f t="shared" si="45"/>
        <v>2.2119522395296687</v>
      </c>
      <c r="DG60" s="63">
        <f t="shared" si="46"/>
        <v>0.15031214012970484</v>
      </c>
      <c r="DH60" s="155">
        <f t="shared" si="47"/>
        <v>79.91384326322807</v>
      </c>
      <c r="DI60" s="131">
        <f t="shared" si="48"/>
        <v>3.957421661918904</v>
      </c>
      <c r="DJ60" s="133" t="s">
        <v>837</v>
      </c>
      <c r="DK60" s="58">
        <v>2</v>
      </c>
      <c r="DL60" s="58">
        <v>2</v>
      </c>
      <c r="DM60" s="134" t="s">
        <v>837</v>
      </c>
      <c r="DN60" s="255"/>
      <c r="DO60" s="256"/>
      <c r="DS60" s="4"/>
      <c r="DT60" s="4"/>
    </row>
    <row r="61" spans="1:124" ht="15">
      <c r="A61" s="26">
        <v>15046</v>
      </c>
      <c r="B61" s="23" t="s">
        <v>677</v>
      </c>
      <c r="C61" s="97" t="s">
        <v>808</v>
      </c>
      <c r="D61" s="40" t="s">
        <v>450</v>
      </c>
      <c r="E61" s="90" t="s">
        <v>451</v>
      </c>
      <c r="F61" s="22" t="s">
        <v>895</v>
      </c>
      <c r="G61" s="35" t="s">
        <v>1594</v>
      </c>
      <c r="H61" s="33" t="s">
        <v>1595</v>
      </c>
      <c r="I61" s="16" t="s">
        <v>1150</v>
      </c>
      <c r="J61" s="44" t="s">
        <v>1151</v>
      </c>
      <c r="K61" s="16" t="s">
        <v>1152</v>
      </c>
      <c r="L61" s="104">
        <v>85472</v>
      </c>
      <c r="M61" s="59">
        <v>86725</v>
      </c>
      <c r="N61" s="71">
        <f t="shared" si="50"/>
        <v>0.0048159892380128895</v>
      </c>
      <c r="O61" s="59"/>
      <c r="P61" s="59"/>
      <c r="Q61" s="59"/>
      <c r="R61" s="105"/>
      <c r="S61" s="115">
        <v>0.1244852115312617</v>
      </c>
      <c r="T61" s="60">
        <v>0.049</v>
      </c>
      <c r="U61" s="61">
        <v>47540</v>
      </c>
      <c r="V61" s="61">
        <v>1099</v>
      </c>
      <c r="W61" s="60">
        <v>0.020884032197678773</v>
      </c>
      <c r="X61" s="116">
        <v>688361</v>
      </c>
      <c r="Y61" s="315">
        <v>0.5686</v>
      </c>
      <c r="Z61" s="316">
        <v>0.016</v>
      </c>
      <c r="AA61" s="316">
        <v>0.0839</v>
      </c>
      <c r="AB61" s="316">
        <v>0.1561</v>
      </c>
      <c r="AC61" s="316">
        <v>0.057300000000000004</v>
      </c>
      <c r="AD61" s="316">
        <v>0.11710000000000001</v>
      </c>
      <c r="AE61" s="316">
        <v>0.0008</v>
      </c>
      <c r="AF61" s="316">
        <v>0.0002</v>
      </c>
      <c r="AG61" s="329">
        <v>9738.33</v>
      </c>
      <c r="AH61" s="329">
        <v>8.91</v>
      </c>
      <c r="AI61" s="330">
        <v>16535.36</v>
      </c>
      <c r="AJ61" s="315">
        <v>0.7736</v>
      </c>
      <c r="AK61" s="316">
        <v>0.0659</v>
      </c>
      <c r="AL61" s="316">
        <v>0.09960000000000001</v>
      </c>
      <c r="AM61" s="316">
        <v>0.036000000000000004</v>
      </c>
      <c r="AN61" s="316">
        <v>0.0143</v>
      </c>
      <c r="AO61" s="316">
        <v>0.004</v>
      </c>
      <c r="AP61" s="316">
        <v>0.0003</v>
      </c>
      <c r="AQ61" s="316">
        <v>0.006500000000000001</v>
      </c>
      <c r="AR61" s="316">
        <v>0.3115</v>
      </c>
      <c r="AS61" s="316">
        <v>0.37020000000000003</v>
      </c>
      <c r="AT61" s="316">
        <v>0.1845</v>
      </c>
      <c r="AU61" s="316">
        <v>0.1007</v>
      </c>
      <c r="AV61" s="345">
        <v>0.0332</v>
      </c>
      <c r="AW61" s="359">
        <v>0</v>
      </c>
      <c r="AX61" s="354">
        <v>2442.83</v>
      </c>
      <c r="AY61" s="354">
        <v>2687.82</v>
      </c>
      <c r="AZ61" s="354">
        <v>0</v>
      </c>
      <c r="BA61" s="354">
        <v>11239.12</v>
      </c>
      <c r="BB61" s="354">
        <v>16369.77</v>
      </c>
      <c r="BC61" s="360">
        <v>5130.59</v>
      </c>
      <c r="BD61" s="254">
        <v>724521</v>
      </c>
      <c r="BE61" s="254">
        <v>4964</v>
      </c>
      <c r="BF61" s="254">
        <v>2692355</v>
      </c>
      <c r="BG61" s="254">
        <v>137310</v>
      </c>
      <c r="BH61" s="62"/>
      <c r="BI61" s="62"/>
      <c r="BJ61" s="254"/>
      <c r="BK61" s="254"/>
      <c r="BL61" s="62"/>
      <c r="BM61" s="62"/>
      <c r="BN61" s="295">
        <v>724521</v>
      </c>
      <c r="BO61" s="296">
        <v>4964</v>
      </c>
      <c r="BP61" s="296">
        <v>665753</v>
      </c>
      <c r="BQ61" s="296">
        <v>33953</v>
      </c>
      <c r="BR61" s="62"/>
      <c r="BS61" s="126"/>
      <c r="BT61" s="62">
        <f t="shared" si="16"/>
        <v>1449042</v>
      </c>
      <c r="BU61" s="62">
        <f t="shared" si="17"/>
        <v>9928</v>
      </c>
      <c r="BV61" s="253">
        <f t="shared" si="18"/>
        <v>3358108</v>
      </c>
      <c r="BW61" s="253">
        <f t="shared" si="19"/>
        <v>171263</v>
      </c>
      <c r="BX61" s="62">
        <f t="shared" si="20"/>
        <v>0</v>
      </c>
      <c r="BY61" s="62">
        <f t="shared" si="21"/>
        <v>0</v>
      </c>
      <c r="BZ61" s="62">
        <f t="shared" si="22"/>
        <v>0</v>
      </c>
      <c r="CA61" s="62">
        <f t="shared" si="23"/>
        <v>0</v>
      </c>
      <c r="CB61" s="62">
        <f t="shared" si="27"/>
        <v>0</v>
      </c>
      <c r="CC61" s="126">
        <f t="shared" si="24"/>
        <v>0</v>
      </c>
      <c r="CD61" s="369">
        <v>2766827</v>
      </c>
      <c r="CE61" s="369">
        <v>187977</v>
      </c>
      <c r="CF61" s="152">
        <v>1321415</v>
      </c>
      <c r="CG61" s="153">
        <v>89899</v>
      </c>
      <c r="CH61" s="153">
        <v>121572</v>
      </c>
      <c r="CI61" s="153">
        <v>8578</v>
      </c>
      <c r="CJ61" s="153">
        <v>4164</v>
      </c>
      <c r="CK61" s="154">
        <v>165</v>
      </c>
      <c r="CL61" s="62">
        <f t="shared" si="25"/>
        <v>3416876</v>
      </c>
      <c r="CM61" s="126">
        <f t="shared" si="26"/>
        <v>142274</v>
      </c>
      <c r="CN61" s="62">
        <f t="shared" si="34"/>
        <v>1390274</v>
      </c>
      <c r="CO61" s="62">
        <f t="shared" si="35"/>
        <v>38917</v>
      </c>
      <c r="CP61" s="155">
        <f t="shared" si="49"/>
        <v>4807150</v>
      </c>
      <c r="CQ61" s="153">
        <f t="shared" si="29"/>
        <v>181191</v>
      </c>
      <c r="CR61" s="153">
        <f t="shared" si="30"/>
        <v>1447151</v>
      </c>
      <c r="CS61" s="153">
        <f t="shared" si="31"/>
        <v>98642</v>
      </c>
      <c r="CT61" s="245">
        <v>14545</v>
      </c>
      <c r="CU61" s="153">
        <f t="shared" si="32"/>
        <v>6254301</v>
      </c>
      <c r="CV61" s="154">
        <f t="shared" si="33"/>
        <v>294378</v>
      </c>
      <c r="CW61" s="153">
        <f t="shared" si="36"/>
        <v>39.398973767656386</v>
      </c>
      <c r="CX61" s="153">
        <f t="shared" si="37"/>
        <v>1.6405188815220524</v>
      </c>
      <c r="CY61" s="153">
        <f t="shared" si="38"/>
        <v>16.030833093110406</v>
      </c>
      <c r="CZ61" s="153">
        <f t="shared" si="39"/>
        <v>0.4487402709714615</v>
      </c>
      <c r="DA61" s="155">
        <f t="shared" si="40"/>
        <v>55.42980686076679</v>
      </c>
      <c r="DB61" s="155">
        <f t="shared" si="41"/>
        <v>2.089259152493514</v>
      </c>
      <c r="DC61" s="155">
        <f t="shared" si="42"/>
        <v>31.90345344479677</v>
      </c>
      <c r="DD61" s="155">
        <f t="shared" si="43"/>
        <v>2.167506486019026</v>
      </c>
      <c r="DE61" s="155">
        <f t="shared" si="44"/>
        <v>16.686664744883252</v>
      </c>
      <c r="DF61" s="63">
        <f t="shared" si="45"/>
        <v>1.1374113577399827</v>
      </c>
      <c r="DG61" s="63">
        <f t="shared" si="46"/>
        <v>0.16771403862784665</v>
      </c>
      <c r="DH61" s="155">
        <f t="shared" si="47"/>
        <v>72.11647160565005</v>
      </c>
      <c r="DI61" s="131">
        <f t="shared" si="48"/>
        <v>3.3943845488613436</v>
      </c>
      <c r="DJ61" s="133" t="s">
        <v>837</v>
      </c>
      <c r="DK61" s="58">
        <v>4</v>
      </c>
      <c r="DL61" s="58">
        <v>4</v>
      </c>
      <c r="DM61" s="134" t="s">
        <v>837</v>
      </c>
      <c r="DN61" s="255"/>
      <c r="DO61" s="256"/>
      <c r="DS61" s="4"/>
      <c r="DT61" s="4"/>
    </row>
    <row r="62" spans="1:119" ht="15.75">
      <c r="A62" s="26">
        <v>15051</v>
      </c>
      <c r="B62" s="23" t="s">
        <v>677</v>
      </c>
      <c r="C62" s="97" t="s">
        <v>809</v>
      </c>
      <c r="D62" s="278" t="s">
        <v>591</v>
      </c>
      <c r="E62" s="284" t="s">
        <v>592</v>
      </c>
      <c r="F62" s="279" t="s">
        <v>894</v>
      </c>
      <c r="G62" s="285" t="s">
        <v>1594</v>
      </c>
      <c r="H62" s="283" t="s">
        <v>1595</v>
      </c>
      <c r="I62" s="16" t="s">
        <v>1148</v>
      </c>
      <c r="J62" s="44"/>
      <c r="K62" s="16" t="s">
        <v>1149</v>
      </c>
      <c r="L62" s="104">
        <v>46910</v>
      </c>
      <c r="M62" s="59">
        <v>48881</v>
      </c>
      <c r="N62" s="71">
        <f t="shared" si="50"/>
        <v>0.013440805220842456</v>
      </c>
      <c r="O62" s="59"/>
      <c r="P62" s="59"/>
      <c r="Q62" s="59"/>
      <c r="R62" s="105"/>
      <c r="S62" s="115">
        <v>0.12555958217863994</v>
      </c>
      <c r="T62" s="60">
        <v>0.046</v>
      </c>
      <c r="U62" s="61">
        <v>35743</v>
      </c>
      <c r="V62" s="61">
        <v>935</v>
      </c>
      <c r="W62" s="60">
        <v>0.07247921551907908</v>
      </c>
      <c r="X62" s="116">
        <v>499476</v>
      </c>
      <c r="Y62" s="315">
        <v>0.15869999999999998</v>
      </c>
      <c r="Z62" s="316">
        <v>0.0356</v>
      </c>
      <c r="AA62" s="316">
        <v>0.08220000000000001</v>
      </c>
      <c r="AB62" s="316">
        <v>0.1063</v>
      </c>
      <c r="AC62" s="316">
        <v>0.17559999999999998</v>
      </c>
      <c r="AD62" s="316">
        <v>0.439</v>
      </c>
      <c r="AE62" s="316">
        <v>0.0021</v>
      </c>
      <c r="AF62" s="316">
        <v>0.0005</v>
      </c>
      <c r="AG62" s="329">
        <v>1056.66</v>
      </c>
      <c r="AH62" s="329">
        <v>46.26</v>
      </c>
      <c r="AI62" s="330">
        <v>1212.12</v>
      </c>
      <c r="AJ62" s="315">
        <v>0.6206</v>
      </c>
      <c r="AK62" s="316">
        <v>0.0559</v>
      </c>
      <c r="AL62" s="316">
        <v>0.2034</v>
      </c>
      <c r="AM62" s="316">
        <v>0.09359999999999999</v>
      </c>
      <c r="AN62" s="316">
        <v>0.019</v>
      </c>
      <c r="AO62" s="316">
        <v>0.0023</v>
      </c>
      <c r="AP62" s="316">
        <v>0.0019</v>
      </c>
      <c r="AQ62" s="316">
        <v>0.0034000000000000002</v>
      </c>
      <c r="AR62" s="316">
        <v>0.5246</v>
      </c>
      <c r="AS62" s="316">
        <v>0.3068</v>
      </c>
      <c r="AT62" s="316">
        <v>0.0738</v>
      </c>
      <c r="AU62" s="316">
        <v>0.0704</v>
      </c>
      <c r="AV62" s="345">
        <v>0.024399999999999998</v>
      </c>
      <c r="AW62" s="359">
        <v>0</v>
      </c>
      <c r="AX62" s="354">
        <v>0</v>
      </c>
      <c r="AY62" s="354">
        <v>127.97</v>
      </c>
      <c r="AZ62" s="354">
        <v>0</v>
      </c>
      <c r="BA62" s="354">
        <v>1065.46</v>
      </c>
      <c r="BB62" s="354">
        <v>1193.43</v>
      </c>
      <c r="BC62" s="360">
        <v>127.97</v>
      </c>
      <c r="BD62" s="254">
        <v>561396</v>
      </c>
      <c r="BE62" s="254">
        <v>3847</v>
      </c>
      <c r="BF62" s="254">
        <v>670647</v>
      </c>
      <c r="BG62" s="254">
        <v>34203</v>
      </c>
      <c r="BH62" s="254">
        <v>13067</v>
      </c>
      <c r="BI62" s="254">
        <v>921</v>
      </c>
      <c r="BJ62" s="254">
        <v>19406</v>
      </c>
      <c r="BK62" s="254">
        <v>1184</v>
      </c>
      <c r="BL62" s="62"/>
      <c r="BM62" s="62"/>
      <c r="BN62" s="295">
        <v>863743</v>
      </c>
      <c r="BO62" s="296">
        <v>5918</v>
      </c>
      <c r="BP62" s="296">
        <v>1146962</v>
      </c>
      <c r="BQ62" s="296">
        <v>58495</v>
      </c>
      <c r="BR62" s="296"/>
      <c r="BS62" s="300"/>
      <c r="BT62" s="62">
        <f t="shared" si="16"/>
        <v>1425139</v>
      </c>
      <c r="BU62" s="62">
        <f t="shared" si="17"/>
        <v>9765</v>
      </c>
      <c r="BV62" s="253">
        <f t="shared" si="18"/>
        <v>1817609</v>
      </c>
      <c r="BW62" s="253">
        <f t="shared" si="19"/>
        <v>92698</v>
      </c>
      <c r="BX62" s="62">
        <f t="shared" si="20"/>
        <v>13067</v>
      </c>
      <c r="BY62" s="62">
        <f t="shared" si="21"/>
        <v>921</v>
      </c>
      <c r="BZ62" s="62">
        <f t="shared" si="22"/>
        <v>19406</v>
      </c>
      <c r="CA62" s="62">
        <f t="shared" si="23"/>
        <v>1184</v>
      </c>
      <c r="CB62" s="62">
        <f t="shared" si="27"/>
        <v>0</v>
      </c>
      <c r="CC62" s="126">
        <f t="shared" si="24"/>
        <v>0</v>
      </c>
      <c r="CD62" s="369">
        <v>1343936</v>
      </c>
      <c r="CE62" s="369">
        <v>91477</v>
      </c>
      <c r="CF62" s="152">
        <v>2715811</v>
      </c>
      <c r="CG62" s="153">
        <v>184369</v>
      </c>
      <c r="CH62" s="153">
        <v>410166</v>
      </c>
      <c r="CI62" s="153">
        <v>28895</v>
      </c>
      <c r="CJ62" s="153">
        <v>5900</v>
      </c>
      <c r="CK62" s="154">
        <v>235</v>
      </c>
      <c r="CL62" s="62">
        <f t="shared" si="25"/>
        <v>1264516</v>
      </c>
      <c r="CM62" s="126">
        <f t="shared" si="26"/>
        <v>40155</v>
      </c>
      <c r="CN62" s="62">
        <f t="shared" si="34"/>
        <v>2010705</v>
      </c>
      <c r="CO62" s="62">
        <f t="shared" si="35"/>
        <v>64413</v>
      </c>
      <c r="CP62" s="155">
        <f t="shared" si="49"/>
        <v>3275221</v>
      </c>
      <c r="CQ62" s="153">
        <f t="shared" si="29"/>
        <v>104568</v>
      </c>
      <c r="CR62" s="153">
        <f t="shared" si="30"/>
        <v>3131877</v>
      </c>
      <c r="CS62" s="153">
        <f t="shared" si="31"/>
        <v>213499</v>
      </c>
      <c r="CT62" s="245">
        <v>10777</v>
      </c>
      <c r="CU62" s="153">
        <f t="shared" si="32"/>
        <v>6407098</v>
      </c>
      <c r="CV62" s="154">
        <f t="shared" si="33"/>
        <v>328844</v>
      </c>
      <c r="CW62" s="153">
        <f t="shared" si="36"/>
        <v>25.869274360180846</v>
      </c>
      <c r="CX62" s="153">
        <f t="shared" si="37"/>
        <v>0.8214848305067408</v>
      </c>
      <c r="CY62" s="153">
        <f t="shared" si="38"/>
        <v>41.13469446206092</v>
      </c>
      <c r="CZ62" s="153">
        <f t="shared" si="39"/>
        <v>1.3177512735009513</v>
      </c>
      <c r="DA62" s="155">
        <f t="shared" si="40"/>
        <v>67.00396882224177</v>
      </c>
      <c r="DB62" s="155">
        <f t="shared" si="41"/>
        <v>2.139236104007692</v>
      </c>
      <c r="DC62" s="155">
        <f t="shared" si="42"/>
        <v>27.49403653771404</v>
      </c>
      <c r="DD62" s="155">
        <f t="shared" si="43"/>
        <v>1.8714224340745893</v>
      </c>
      <c r="DE62" s="155">
        <f t="shared" si="44"/>
        <v>64.07145925819849</v>
      </c>
      <c r="DF62" s="63">
        <f t="shared" si="45"/>
        <v>4.367729792762014</v>
      </c>
      <c r="DG62" s="63">
        <f t="shared" si="46"/>
        <v>0.2204742128843518</v>
      </c>
      <c r="DH62" s="155">
        <f t="shared" si="47"/>
        <v>131.07542808044025</v>
      </c>
      <c r="DI62" s="131">
        <f t="shared" si="48"/>
        <v>6.727440109654059</v>
      </c>
      <c r="DJ62" s="133" t="s">
        <v>837</v>
      </c>
      <c r="DK62" s="58">
        <v>1</v>
      </c>
      <c r="DL62" s="58">
        <v>1</v>
      </c>
      <c r="DM62" s="134" t="s">
        <v>838</v>
      </c>
      <c r="DN62" s="255"/>
      <c r="DO62" s="256"/>
    </row>
    <row r="63" spans="1:119" ht="15">
      <c r="A63" s="26">
        <v>15055</v>
      </c>
      <c r="B63" s="23" t="s">
        <v>678</v>
      </c>
      <c r="C63" s="97" t="s">
        <v>808</v>
      </c>
      <c r="D63" s="40" t="s">
        <v>452</v>
      </c>
      <c r="E63" s="280"/>
      <c r="F63" s="279" t="s">
        <v>896</v>
      </c>
      <c r="G63" s="281" t="s">
        <v>1597</v>
      </c>
      <c r="H63" s="282" t="s">
        <v>1598</v>
      </c>
      <c r="I63" s="16" t="s">
        <v>1153</v>
      </c>
      <c r="J63" s="44" t="s">
        <v>1154</v>
      </c>
      <c r="K63" s="16" t="s">
        <v>1155</v>
      </c>
      <c r="L63" s="104">
        <v>42863</v>
      </c>
      <c r="M63" s="59">
        <v>43307</v>
      </c>
      <c r="N63" s="71">
        <f t="shared" si="50"/>
        <v>0.0034174613803773144</v>
      </c>
      <c r="O63" s="73"/>
      <c r="P63" s="74"/>
      <c r="Q63" s="74"/>
      <c r="R63" s="108"/>
      <c r="S63" s="119"/>
      <c r="T63" s="75">
        <v>0.044</v>
      </c>
      <c r="U63" s="76">
        <v>77970</v>
      </c>
      <c r="V63" s="77">
        <v>1395</v>
      </c>
      <c r="W63" s="75">
        <f>1680/L63</f>
        <v>0.039194643398735504</v>
      </c>
      <c r="X63" s="120">
        <v>1146210</v>
      </c>
      <c r="Y63" s="315">
        <v>0.5775</v>
      </c>
      <c r="Z63" s="316">
        <v>0.0285</v>
      </c>
      <c r="AA63" s="316">
        <v>0.0196</v>
      </c>
      <c r="AB63" s="316">
        <v>0.0843</v>
      </c>
      <c r="AC63" s="316">
        <v>0.2046</v>
      </c>
      <c r="AD63" s="316">
        <v>0.0849</v>
      </c>
      <c r="AE63" s="316">
        <v>0.0003</v>
      </c>
      <c r="AF63" s="316">
        <v>0.0003</v>
      </c>
      <c r="AG63" s="329">
        <v>5893.34</v>
      </c>
      <c r="AH63" s="329">
        <v>7.35</v>
      </c>
      <c r="AI63" s="330">
        <v>9112.9</v>
      </c>
      <c r="AJ63" s="315">
        <v>0.7534000000000001</v>
      </c>
      <c r="AK63" s="316">
        <v>0.0678</v>
      </c>
      <c r="AL63" s="316">
        <v>0.0941</v>
      </c>
      <c r="AM63" s="316">
        <v>0.0541</v>
      </c>
      <c r="AN63" s="316">
        <v>0.015300000000000001</v>
      </c>
      <c r="AO63" s="316">
        <v>0.0036</v>
      </c>
      <c r="AP63" s="316">
        <v>0.001</v>
      </c>
      <c r="AQ63" s="316">
        <v>0.010700000000000001</v>
      </c>
      <c r="AR63" s="316">
        <v>0.2378</v>
      </c>
      <c r="AS63" s="316">
        <v>0.3682</v>
      </c>
      <c r="AT63" s="316">
        <v>0.2022</v>
      </c>
      <c r="AU63" s="316">
        <v>0.1369</v>
      </c>
      <c r="AV63" s="345">
        <v>0.055</v>
      </c>
      <c r="AW63" s="359">
        <v>0</v>
      </c>
      <c r="AX63" s="354">
        <v>1833.74</v>
      </c>
      <c r="AY63" s="354">
        <v>311.43</v>
      </c>
      <c r="AZ63" s="354">
        <v>0</v>
      </c>
      <c r="BA63" s="354">
        <v>6846.17</v>
      </c>
      <c r="BB63" s="354">
        <v>8991.34</v>
      </c>
      <c r="BC63" s="360">
        <v>2145.17</v>
      </c>
      <c r="BD63" s="258">
        <v>846976</v>
      </c>
      <c r="BE63" s="258">
        <v>5803</v>
      </c>
      <c r="BF63" s="258">
        <v>2091100</v>
      </c>
      <c r="BG63" s="258">
        <v>106646</v>
      </c>
      <c r="BH63" s="62"/>
      <c r="BI63" s="62"/>
      <c r="BJ63" s="62"/>
      <c r="BK63" s="62"/>
      <c r="BL63" s="62"/>
      <c r="BM63" s="62"/>
      <c r="BN63" s="297">
        <v>399402</v>
      </c>
      <c r="BO63" s="298">
        <v>2737</v>
      </c>
      <c r="BP63" s="298">
        <v>2091100</v>
      </c>
      <c r="BQ63" s="298">
        <v>106646</v>
      </c>
      <c r="BR63" s="296"/>
      <c r="BS63" s="300"/>
      <c r="BT63" s="62">
        <f t="shared" si="16"/>
        <v>1246378</v>
      </c>
      <c r="BU63" s="62">
        <f t="shared" si="17"/>
        <v>8540</v>
      </c>
      <c r="BV63" s="253">
        <f t="shared" si="18"/>
        <v>4182200</v>
      </c>
      <c r="BW63" s="253">
        <f t="shared" si="19"/>
        <v>213292</v>
      </c>
      <c r="BX63" s="62">
        <f t="shared" si="20"/>
        <v>0</v>
      </c>
      <c r="BY63" s="62">
        <f t="shared" si="21"/>
        <v>0</v>
      </c>
      <c r="BZ63" s="62">
        <f t="shared" si="22"/>
        <v>0</v>
      </c>
      <c r="CA63" s="62">
        <f t="shared" si="23"/>
        <v>0</v>
      </c>
      <c r="CB63" s="62">
        <f t="shared" si="27"/>
        <v>0</v>
      </c>
      <c r="CC63" s="126">
        <f t="shared" si="24"/>
        <v>0</v>
      </c>
      <c r="CD63" s="369">
        <v>1552301</v>
      </c>
      <c r="CE63" s="369">
        <v>105274</v>
      </c>
      <c r="CF63" s="152">
        <v>1530322</v>
      </c>
      <c r="CG63" s="153">
        <v>103693</v>
      </c>
      <c r="CH63" s="153">
        <v>128658</v>
      </c>
      <c r="CI63" s="153">
        <v>9074</v>
      </c>
      <c r="CJ63" s="153">
        <v>2244</v>
      </c>
      <c r="CK63" s="154">
        <v>90</v>
      </c>
      <c r="CL63" s="62">
        <f t="shared" si="25"/>
        <v>2938076</v>
      </c>
      <c r="CM63" s="126">
        <f t="shared" si="26"/>
        <v>112449</v>
      </c>
      <c r="CN63" s="62">
        <f t="shared" si="34"/>
        <v>2490502</v>
      </c>
      <c r="CO63" s="62">
        <f t="shared" si="35"/>
        <v>109383</v>
      </c>
      <c r="CP63" s="155">
        <f t="shared" si="49"/>
        <v>5428578</v>
      </c>
      <c r="CQ63" s="153">
        <f t="shared" si="29"/>
        <v>221832</v>
      </c>
      <c r="CR63" s="153">
        <f t="shared" si="30"/>
        <v>1661224</v>
      </c>
      <c r="CS63" s="153">
        <f t="shared" si="31"/>
        <v>112857</v>
      </c>
      <c r="CT63" s="245">
        <v>9218</v>
      </c>
      <c r="CU63" s="153">
        <f t="shared" si="32"/>
        <v>7089802</v>
      </c>
      <c r="CV63" s="154">
        <f t="shared" si="33"/>
        <v>343907</v>
      </c>
      <c r="CW63" s="153">
        <f t="shared" si="36"/>
        <v>67.84298150414483</v>
      </c>
      <c r="CX63" s="153">
        <f t="shared" si="37"/>
        <v>2.596554829473295</v>
      </c>
      <c r="CY63" s="153">
        <f t="shared" si="38"/>
        <v>57.50807028886785</v>
      </c>
      <c r="CZ63" s="153">
        <f t="shared" si="39"/>
        <v>2.52575796060683</v>
      </c>
      <c r="DA63" s="155">
        <f t="shared" si="40"/>
        <v>125.35105179301267</v>
      </c>
      <c r="DB63" s="155">
        <f t="shared" si="41"/>
        <v>5.122312790080126</v>
      </c>
      <c r="DC63" s="155">
        <f t="shared" si="42"/>
        <v>35.8441129609532</v>
      </c>
      <c r="DD63" s="155">
        <f t="shared" si="43"/>
        <v>2.4308772253908146</v>
      </c>
      <c r="DE63" s="155">
        <f t="shared" si="44"/>
        <v>38.359249082134525</v>
      </c>
      <c r="DF63" s="63">
        <f t="shared" si="45"/>
        <v>2.6059759392246056</v>
      </c>
      <c r="DG63" s="63">
        <f t="shared" si="46"/>
        <v>0.2128524257048514</v>
      </c>
      <c r="DH63" s="155">
        <f t="shared" si="47"/>
        <v>163.7103008751472</v>
      </c>
      <c r="DI63" s="131">
        <f t="shared" si="48"/>
        <v>7.941141155009583</v>
      </c>
      <c r="DJ63" s="133" t="s">
        <v>837</v>
      </c>
      <c r="DK63" s="58">
        <v>1</v>
      </c>
      <c r="DL63" s="58">
        <v>1</v>
      </c>
      <c r="DM63" s="134" t="s">
        <v>837</v>
      </c>
      <c r="DN63" s="255"/>
      <c r="DO63" s="256"/>
    </row>
    <row r="64" spans="1:119" ht="15">
      <c r="A64" s="26">
        <v>15062</v>
      </c>
      <c r="B64" s="23" t="s">
        <v>679</v>
      </c>
      <c r="C64" s="97" t="s">
        <v>813</v>
      </c>
      <c r="D64" s="40" t="s">
        <v>453</v>
      </c>
      <c r="E64" s="90" t="s">
        <v>454</v>
      </c>
      <c r="F64" s="22" t="s">
        <v>897</v>
      </c>
      <c r="G64" s="143"/>
      <c r="H64" s="35"/>
      <c r="I64" s="16" t="s">
        <v>1156</v>
      </c>
      <c r="J64" s="45" t="s">
        <v>453</v>
      </c>
      <c r="K64" s="33" t="s">
        <v>1157</v>
      </c>
      <c r="L64" s="104">
        <v>3468</v>
      </c>
      <c r="M64" s="59">
        <v>3608</v>
      </c>
      <c r="N64" s="71">
        <f t="shared" si="50"/>
        <v>0.012934220251293427</v>
      </c>
      <c r="O64" s="59"/>
      <c r="P64" s="59"/>
      <c r="Q64" s="59"/>
      <c r="R64" s="105"/>
      <c r="S64" s="115">
        <v>0.1182237600922722</v>
      </c>
      <c r="T64" s="60">
        <v>0.019</v>
      </c>
      <c r="U64" s="61">
        <v>42826</v>
      </c>
      <c r="V64" s="61">
        <v>1046</v>
      </c>
      <c r="W64" s="60">
        <v>0.03748558246828143</v>
      </c>
      <c r="X64" s="116">
        <v>666351</v>
      </c>
      <c r="Y64" s="315">
        <v>0.8996</v>
      </c>
      <c r="Z64" s="316">
        <v>0.0037</v>
      </c>
      <c r="AA64" s="316">
        <v>0.0149</v>
      </c>
      <c r="AB64" s="316">
        <v>0.0297</v>
      </c>
      <c r="AC64" s="316">
        <v>0</v>
      </c>
      <c r="AD64" s="316">
        <v>0.0409</v>
      </c>
      <c r="AE64" s="316">
        <v>0.0037</v>
      </c>
      <c r="AF64" s="316">
        <v>0.0074</v>
      </c>
      <c r="AG64" s="329">
        <v>3043.14</v>
      </c>
      <c r="AH64" s="329">
        <v>1.19</v>
      </c>
      <c r="AI64" s="330">
        <v>5056.82</v>
      </c>
      <c r="AJ64" s="315">
        <v>0.6883</v>
      </c>
      <c r="AK64" s="316">
        <v>0.0679</v>
      </c>
      <c r="AL64" s="316">
        <v>0.13269999999999998</v>
      </c>
      <c r="AM64" s="316">
        <v>0.0802</v>
      </c>
      <c r="AN64" s="316">
        <v>0.009300000000000001</v>
      </c>
      <c r="AO64" s="316">
        <v>0.0123</v>
      </c>
      <c r="AP64" s="316">
        <v>0</v>
      </c>
      <c r="AQ64" s="316">
        <v>0.009300000000000001</v>
      </c>
      <c r="AR64" s="316">
        <v>0.3176</v>
      </c>
      <c r="AS64" s="316">
        <v>0.0687</v>
      </c>
      <c r="AT64" s="316">
        <v>0.051500000000000004</v>
      </c>
      <c r="AU64" s="316">
        <v>0.382</v>
      </c>
      <c r="AV64" s="345">
        <v>0.18030000000000002</v>
      </c>
      <c r="AW64" s="359">
        <v>0</v>
      </c>
      <c r="AX64" s="354">
        <v>407.35</v>
      </c>
      <c r="AY64" s="354">
        <v>258.94</v>
      </c>
      <c r="AZ64" s="354">
        <v>181.93</v>
      </c>
      <c r="BA64" s="354">
        <v>4208.6</v>
      </c>
      <c r="BB64" s="354">
        <v>5056.82</v>
      </c>
      <c r="BC64" s="360">
        <v>666.29</v>
      </c>
      <c r="BD64" s="254">
        <v>131713</v>
      </c>
      <c r="BE64" s="254">
        <v>902</v>
      </c>
      <c r="BF64" s="62"/>
      <c r="BG64" s="62"/>
      <c r="BH64" s="254">
        <v>12902</v>
      </c>
      <c r="BI64" s="254">
        <v>909</v>
      </c>
      <c r="BJ64" s="254">
        <v>19085</v>
      </c>
      <c r="BK64" s="254">
        <v>1164</v>
      </c>
      <c r="BL64" s="254">
        <v>10266</v>
      </c>
      <c r="BM64" s="254">
        <v>4</v>
      </c>
      <c r="BN64" s="295">
        <v>21630</v>
      </c>
      <c r="BO64" s="296">
        <v>148</v>
      </c>
      <c r="BP64" s="62"/>
      <c r="BQ64" s="62"/>
      <c r="BR64" s="62"/>
      <c r="BS64" s="126"/>
      <c r="BT64" s="62">
        <f t="shared" si="16"/>
        <v>153343</v>
      </c>
      <c r="BU64" s="62">
        <f t="shared" si="17"/>
        <v>1050</v>
      </c>
      <c r="BV64" s="253">
        <f t="shared" si="18"/>
        <v>0</v>
      </c>
      <c r="BW64" s="253">
        <f t="shared" si="19"/>
        <v>0</v>
      </c>
      <c r="BX64" s="62">
        <f t="shared" si="20"/>
        <v>12902</v>
      </c>
      <c r="BY64" s="62">
        <f t="shared" si="21"/>
        <v>909</v>
      </c>
      <c r="BZ64" s="62">
        <f t="shared" si="22"/>
        <v>19085</v>
      </c>
      <c r="CA64" s="62">
        <f t="shared" si="23"/>
        <v>1164</v>
      </c>
      <c r="CB64" s="62">
        <f t="shared" si="27"/>
        <v>10266</v>
      </c>
      <c r="CC64" s="126">
        <f t="shared" si="24"/>
        <v>4</v>
      </c>
      <c r="CD64" s="369">
        <v>111721</v>
      </c>
      <c r="CE64" s="369">
        <v>7590</v>
      </c>
      <c r="CF64" s="152">
        <v>105844</v>
      </c>
      <c r="CG64" s="153">
        <v>7175</v>
      </c>
      <c r="CH64" s="153">
        <v>22704</v>
      </c>
      <c r="CI64" s="153">
        <v>1603</v>
      </c>
      <c r="CJ64" s="153">
        <v>614</v>
      </c>
      <c r="CK64" s="154">
        <v>25</v>
      </c>
      <c r="CL64" s="62">
        <f t="shared" si="25"/>
        <v>173966</v>
      </c>
      <c r="CM64" s="126">
        <f t="shared" si="26"/>
        <v>2979</v>
      </c>
      <c r="CN64" s="62">
        <f t="shared" si="34"/>
        <v>21630</v>
      </c>
      <c r="CO64" s="62">
        <f t="shared" si="35"/>
        <v>148</v>
      </c>
      <c r="CP64" s="155">
        <f t="shared" si="49"/>
        <v>195596</v>
      </c>
      <c r="CQ64" s="153">
        <f t="shared" si="29"/>
        <v>3127</v>
      </c>
      <c r="CR64" s="153">
        <f t="shared" si="30"/>
        <v>129162</v>
      </c>
      <c r="CS64" s="153">
        <f t="shared" si="31"/>
        <v>8803</v>
      </c>
      <c r="CT64" s="245">
        <v>604</v>
      </c>
      <c r="CU64" s="153">
        <f t="shared" si="32"/>
        <v>324758</v>
      </c>
      <c r="CV64" s="154">
        <f t="shared" si="33"/>
        <v>12534</v>
      </c>
      <c r="CW64" s="153">
        <f t="shared" si="36"/>
        <v>48.216740576496676</v>
      </c>
      <c r="CX64" s="153">
        <f t="shared" si="37"/>
        <v>0.8256651884700665</v>
      </c>
      <c r="CY64" s="153">
        <f t="shared" si="38"/>
        <v>5.995011086474501</v>
      </c>
      <c r="CZ64" s="153">
        <f t="shared" si="39"/>
        <v>0.041019955654102</v>
      </c>
      <c r="DA64" s="155">
        <f t="shared" si="40"/>
        <v>54.211751662971174</v>
      </c>
      <c r="DB64" s="155">
        <f t="shared" si="41"/>
        <v>0.8666851441241685</v>
      </c>
      <c r="DC64" s="155">
        <f t="shared" si="42"/>
        <v>30.96480044345898</v>
      </c>
      <c r="DD64" s="155">
        <f t="shared" si="43"/>
        <v>2.1036585365853657</v>
      </c>
      <c r="DE64" s="155">
        <f t="shared" si="44"/>
        <v>35.798780487804876</v>
      </c>
      <c r="DF64" s="63">
        <f t="shared" si="45"/>
        <v>2.4398558758314857</v>
      </c>
      <c r="DG64" s="63">
        <f t="shared" si="46"/>
        <v>0.1674057649667406</v>
      </c>
      <c r="DH64" s="155">
        <f t="shared" si="47"/>
        <v>90.01053215077604</v>
      </c>
      <c r="DI64" s="131">
        <f t="shared" si="48"/>
        <v>3.473946784922395</v>
      </c>
      <c r="DJ64" s="133"/>
      <c r="DK64" s="58"/>
      <c r="DL64" s="58"/>
      <c r="DM64" s="134" t="s">
        <v>838</v>
      </c>
      <c r="DN64" s="255"/>
      <c r="DO64" s="256"/>
    </row>
    <row r="65" spans="1:119" ht="15">
      <c r="A65" s="26">
        <v>15065</v>
      </c>
      <c r="B65" s="23" t="s">
        <v>680</v>
      </c>
      <c r="C65" s="97" t="s">
        <v>814</v>
      </c>
      <c r="D65" s="40" t="s">
        <v>455</v>
      </c>
      <c r="E65" s="90" t="s">
        <v>456</v>
      </c>
      <c r="F65" s="22" t="s">
        <v>898</v>
      </c>
      <c r="G65" s="35" t="s">
        <v>1599</v>
      </c>
      <c r="H65" s="33" t="s">
        <v>1600</v>
      </c>
      <c r="I65" s="16" t="s">
        <v>1158</v>
      </c>
      <c r="J65" s="44" t="s">
        <v>1159</v>
      </c>
      <c r="K65" s="16" t="s">
        <v>1160</v>
      </c>
      <c r="L65" s="104">
        <v>1406</v>
      </c>
      <c r="M65" s="59">
        <v>1398</v>
      </c>
      <c r="N65" s="71">
        <f t="shared" si="50"/>
        <v>-0.0019074868860276724</v>
      </c>
      <c r="O65" s="59"/>
      <c r="P65" s="59"/>
      <c r="Q65" s="59"/>
      <c r="R65" s="105"/>
      <c r="S65" s="115">
        <v>0.12802275960170698</v>
      </c>
      <c r="T65" s="60">
        <v>0.025</v>
      </c>
      <c r="U65" s="61">
        <v>52603</v>
      </c>
      <c r="V65" s="61">
        <v>1649</v>
      </c>
      <c r="W65" s="60">
        <v>0</v>
      </c>
      <c r="X65" s="116">
        <v>879248</v>
      </c>
      <c r="Y65" s="315">
        <v>0.8922</v>
      </c>
      <c r="Z65" s="316">
        <v>0</v>
      </c>
      <c r="AA65" s="316">
        <v>0.0392</v>
      </c>
      <c r="AB65" s="316">
        <v>0.0588</v>
      </c>
      <c r="AC65" s="316">
        <v>0</v>
      </c>
      <c r="AD65" s="316">
        <v>0.0098</v>
      </c>
      <c r="AE65" s="316">
        <v>0</v>
      </c>
      <c r="AF65" s="316">
        <v>0</v>
      </c>
      <c r="AG65" s="329">
        <v>201.17</v>
      </c>
      <c r="AH65" s="329">
        <v>6.95</v>
      </c>
      <c r="AI65" s="330">
        <v>270.64</v>
      </c>
      <c r="AJ65" s="315">
        <v>0.7845</v>
      </c>
      <c r="AK65" s="316">
        <v>0.09480000000000001</v>
      </c>
      <c r="AL65" s="316">
        <v>0.0603</v>
      </c>
      <c r="AM65" s="316">
        <v>0.0603</v>
      </c>
      <c r="AN65" s="316">
        <v>0</v>
      </c>
      <c r="AO65" s="316">
        <v>0</v>
      </c>
      <c r="AP65" s="316">
        <v>0</v>
      </c>
      <c r="AQ65" s="316">
        <v>0</v>
      </c>
      <c r="AR65" s="316">
        <v>0.102</v>
      </c>
      <c r="AS65" s="316">
        <v>0</v>
      </c>
      <c r="AT65" s="316">
        <v>0.051</v>
      </c>
      <c r="AU65" s="316">
        <v>0.6224000000000001</v>
      </c>
      <c r="AV65" s="345">
        <v>0.2245</v>
      </c>
      <c r="AW65" s="359">
        <v>0</v>
      </c>
      <c r="AX65" s="354">
        <v>0</v>
      </c>
      <c r="AY65" s="354">
        <v>1.28</v>
      </c>
      <c r="AZ65" s="354">
        <v>0</v>
      </c>
      <c r="BA65" s="354">
        <v>269.36</v>
      </c>
      <c r="BB65" s="354">
        <v>270.64</v>
      </c>
      <c r="BC65" s="360">
        <v>1.28</v>
      </c>
      <c r="BD65" s="254">
        <v>58419</v>
      </c>
      <c r="BE65" s="254">
        <v>400</v>
      </c>
      <c r="BF65" s="62"/>
      <c r="BG65" s="62"/>
      <c r="BH65" s="254">
        <v>1469</v>
      </c>
      <c r="BI65" s="254">
        <v>104</v>
      </c>
      <c r="BJ65" s="254">
        <v>2172</v>
      </c>
      <c r="BK65" s="254">
        <v>133</v>
      </c>
      <c r="BL65" s="62"/>
      <c r="BM65" s="62"/>
      <c r="BN65" s="295">
        <v>4439</v>
      </c>
      <c r="BO65" s="296">
        <v>30</v>
      </c>
      <c r="BP65" s="62"/>
      <c r="BQ65" s="62"/>
      <c r="BR65" s="62"/>
      <c r="BS65" s="126"/>
      <c r="BT65" s="62">
        <f t="shared" si="16"/>
        <v>62858</v>
      </c>
      <c r="BU65" s="62">
        <f t="shared" si="17"/>
        <v>430</v>
      </c>
      <c r="BV65" s="253">
        <f t="shared" si="18"/>
        <v>0</v>
      </c>
      <c r="BW65" s="253">
        <f t="shared" si="19"/>
        <v>0</v>
      </c>
      <c r="BX65" s="62">
        <f t="shared" si="20"/>
        <v>1469</v>
      </c>
      <c r="BY65" s="62">
        <f t="shared" si="21"/>
        <v>104</v>
      </c>
      <c r="BZ65" s="62">
        <f t="shared" si="22"/>
        <v>2172</v>
      </c>
      <c r="CA65" s="62">
        <f t="shared" si="23"/>
        <v>133</v>
      </c>
      <c r="CB65" s="62">
        <f t="shared" si="27"/>
        <v>0</v>
      </c>
      <c r="CC65" s="126">
        <f t="shared" si="24"/>
        <v>0</v>
      </c>
      <c r="CD65" s="369">
        <v>55735</v>
      </c>
      <c r="CE65" s="369">
        <v>3795</v>
      </c>
      <c r="CF65" s="152">
        <v>53861</v>
      </c>
      <c r="CG65" s="153">
        <v>3656</v>
      </c>
      <c r="CH65" s="153">
        <v>5587</v>
      </c>
      <c r="CI65" s="153">
        <v>396</v>
      </c>
      <c r="CJ65" s="153">
        <v>206</v>
      </c>
      <c r="CK65" s="154">
        <v>7</v>
      </c>
      <c r="CL65" s="62">
        <f t="shared" si="25"/>
        <v>62060</v>
      </c>
      <c r="CM65" s="126">
        <f t="shared" si="26"/>
        <v>637</v>
      </c>
      <c r="CN65" s="62">
        <f t="shared" si="34"/>
        <v>4439</v>
      </c>
      <c r="CO65" s="62">
        <f t="shared" si="35"/>
        <v>30</v>
      </c>
      <c r="CP65" s="155">
        <f t="shared" si="49"/>
        <v>66499</v>
      </c>
      <c r="CQ65" s="153">
        <f t="shared" si="29"/>
        <v>667</v>
      </c>
      <c r="CR65" s="153">
        <f t="shared" si="30"/>
        <v>59654</v>
      </c>
      <c r="CS65" s="153">
        <f t="shared" si="31"/>
        <v>4059</v>
      </c>
      <c r="CT65" s="245">
        <v>270</v>
      </c>
      <c r="CU65" s="153">
        <f t="shared" si="32"/>
        <v>126153</v>
      </c>
      <c r="CV65" s="154">
        <f t="shared" si="33"/>
        <v>4996</v>
      </c>
      <c r="CW65" s="153">
        <f t="shared" si="36"/>
        <v>44.39198855507868</v>
      </c>
      <c r="CX65" s="153">
        <f t="shared" si="37"/>
        <v>0.45565092989985695</v>
      </c>
      <c r="CY65" s="153">
        <f t="shared" si="38"/>
        <v>3.175250357653791</v>
      </c>
      <c r="CZ65" s="153">
        <f t="shared" si="39"/>
        <v>0.02145922746781116</v>
      </c>
      <c r="DA65" s="155">
        <f t="shared" si="40"/>
        <v>47.56723891273248</v>
      </c>
      <c r="DB65" s="155">
        <f t="shared" si="41"/>
        <v>0.4771101573676681</v>
      </c>
      <c r="DC65" s="155">
        <f t="shared" si="42"/>
        <v>39.86766809728183</v>
      </c>
      <c r="DD65" s="155">
        <f t="shared" si="43"/>
        <v>2.7145922746781115</v>
      </c>
      <c r="DE65" s="155">
        <f t="shared" si="44"/>
        <v>42.670958512160226</v>
      </c>
      <c r="DF65" s="63">
        <f t="shared" si="45"/>
        <v>2.90343347639485</v>
      </c>
      <c r="DG65" s="63">
        <f t="shared" si="46"/>
        <v>0.19313304721030042</v>
      </c>
      <c r="DH65" s="155">
        <f t="shared" si="47"/>
        <v>90.2381974248927</v>
      </c>
      <c r="DI65" s="131">
        <f t="shared" si="48"/>
        <v>3.5736766809728184</v>
      </c>
      <c r="DJ65" s="133" t="s">
        <v>837</v>
      </c>
      <c r="DK65" s="58">
        <v>0</v>
      </c>
      <c r="DL65" s="58">
        <v>1</v>
      </c>
      <c r="DM65" s="134" t="s">
        <v>837</v>
      </c>
      <c r="DN65" s="255"/>
      <c r="DO65" s="256"/>
    </row>
    <row r="66" spans="1:119" ht="15">
      <c r="A66" s="26">
        <v>15070</v>
      </c>
      <c r="B66" s="23" t="s">
        <v>681</v>
      </c>
      <c r="C66" s="97" t="s">
        <v>809</v>
      </c>
      <c r="D66" s="40" t="s">
        <v>457</v>
      </c>
      <c r="E66" s="90" t="s">
        <v>458</v>
      </c>
      <c r="F66" s="22" t="s">
        <v>899</v>
      </c>
      <c r="G66" s="35" t="s">
        <v>1601</v>
      </c>
      <c r="H66" s="33" t="s">
        <v>1602</v>
      </c>
      <c r="I66" s="16" t="s">
        <v>1161</v>
      </c>
      <c r="J66" s="45" t="s">
        <v>459</v>
      </c>
      <c r="K66" s="22" t="s">
        <v>1162</v>
      </c>
      <c r="L66" s="104">
        <v>16297</v>
      </c>
      <c r="M66" s="59">
        <v>17915</v>
      </c>
      <c r="N66" s="71">
        <f t="shared" si="50"/>
        <v>0.03010512605823797</v>
      </c>
      <c r="O66" s="59"/>
      <c r="P66" s="59"/>
      <c r="Q66" s="59"/>
      <c r="R66" s="105"/>
      <c r="S66" s="115">
        <v>0.10707492176474198</v>
      </c>
      <c r="T66" s="60">
        <v>0.045</v>
      </c>
      <c r="U66" s="61">
        <v>36240</v>
      </c>
      <c r="V66" s="61">
        <v>770</v>
      </c>
      <c r="W66" s="60">
        <v>0.02178315027305639</v>
      </c>
      <c r="X66" s="116">
        <v>383128</v>
      </c>
      <c r="Y66" s="315">
        <v>0.5266</v>
      </c>
      <c r="Z66" s="316">
        <v>0.026600000000000002</v>
      </c>
      <c r="AA66" s="316">
        <v>0.17149999999999999</v>
      </c>
      <c r="AB66" s="316">
        <v>0.09519999999999999</v>
      </c>
      <c r="AC66" s="316">
        <v>0.0009</v>
      </c>
      <c r="AD66" s="316">
        <v>0.1681</v>
      </c>
      <c r="AE66" s="316">
        <v>0.0026</v>
      </c>
      <c r="AF66" s="316">
        <v>0.0086</v>
      </c>
      <c r="AG66" s="329">
        <v>1518.16</v>
      </c>
      <c r="AH66" s="329">
        <v>11.8</v>
      </c>
      <c r="AI66" s="330">
        <v>9620.64</v>
      </c>
      <c r="AJ66" s="315">
        <v>0.7944</v>
      </c>
      <c r="AK66" s="316">
        <v>0.0641</v>
      </c>
      <c r="AL66" s="316">
        <v>0.0984</v>
      </c>
      <c r="AM66" s="316">
        <v>0.0279</v>
      </c>
      <c r="AN66" s="316">
        <v>0.0076</v>
      </c>
      <c r="AO66" s="316">
        <v>0.0032</v>
      </c>
      <c r="AP66" s="316">
        <v>0.0013</v>
      </c>
      <c r="AQ66" s="316">
        <v>0.0032</v>
      </c>
      <c r="AR66" s="316">
        <v>0.215</v>
      </c>
      <c r="AS66" s="316">
        <v>0.2267</v>
      </c>
      <c r="AT66" s="316">
        <v>0.1482</v>
      </c>
      <c r="AU66" s="316">
        <v>0.1834</v>
      </c>
      <c r="AV66" s="345">
        <v>0.2267</v>
      </c>
      <c r="AW66" s="359">
        <v>0</v>
      </c>
      <c r="AX66" s="354">
        <v>1551.21</v>
      </c>
      <c r="AY66" s="354">
        <v>190.51</v>
      </c>
      <c r="AZ66" s="354">
        <v>6874.73</v>
      </c>
      <c r="BA66" s="354">
        <v>960.69</v>
      </c>
      <c r="BB66" s="354">
        <v>9577.14</v>
      </c>
      <c r="BC66" s="360">
        <v>1730.94</v>
      </c>
      <c r="BD66" s="254">
        <v>273253</v>
      </c>
      <c r="BE66" s="254">
        <v>1872</v>
      </c>
      <c r="BF66" s="254">
        <v>412287</v>
      </c>
      <c r="BG66" s="254">
        <v>21027</v>
      </c>
      <c r="BH66" s="62"/>
      <c r="BI66" s="62"/>
      <c r="BJ66" s="62"/>
      <c r="BK66" s="62"/>
      <c r="BL66" s="62"/>
      <c r="BM66" s="62"/>
      <c r="BN66" s="295">
        <v>301639</v>
      </c>
      <c r="BO66" s="296">
        <v>2067</v>
      </c>
      <c r="BP66" s="296">
        <v>218222</v>
      </c>
      <c r="BQ66" s="296">
        <v>11129</v>
      </c>
      <c r="BR66" s="62"/>
      <c r="BS66" s="126"/>
      <c r="BT66" s="62">
        <f t="shared" si="16"/>
        <v>574892</v>
      </c>
      <c r="BU66" s="62">
        <f t="shared" si="17"/>
        <v>3939</v>
      </c>
      <c r="BV66" s="253">
        <f t="shared" si="18"/>
        <v>630509</v>
      </c>
      <c r="BW66" s="253">
        <f t="shared" si="19"/>
        <v>32156</v>
      </c>
      <c r="BX66" s="62">
        <f t="shared" si="20"/>
        <v>0</v>
      </c>
      <c r="BY66" s="62">
        <f t="shared" si="21"/>
        <v>0</v>
      </c>
      <c r="BZ66" s="62">
        <f t="shared" si="22"/>
        <v>0</v>
      </c>
      <c r="CA66" s="62">
        <f t="shared" si="23"/>
        <v>0</v>
      </c>
      <c r="CB66" s="62">
        <f t="shared" si="27"/>
        <v>0</v>
      </c>
      <c r="CC66" s="126">
        <f t="shared" si="24"/>
        <v>0</v>
      </c>
      <c r="CD66" s="369">
        <v>551630</v>
      </c>
      <c r="CE66" s="369">
        <v>37553</v>
      </c>
      <c r="CF66" s="152">
        <v>536588</v>
      </c>
      <c r="CG66" s="153">
        <v>36483</v>
      </c>
      <c r="CH66" s="153">
        <v>162349</v>
      </c>
      <c r="CI66" s="153">
        <v>11431</v>
      </c>
      <c r="CJ66" s="153">
        <v>2254</v>
      </c>
      <c r="CK66" s="154">
        <v>90</v>
      </c>
      <c r="CL66" s="62">
        <f t="shared" si="25"/>
        <v>685540</v>
      </c>
      <c r="CM66" s="126">
        <f t="shared" si="26"/>
        <v>22899</v>
      </c>
      <c r="CN66" s="62">
        <f t="shared" si="34"/>
        <v>519861</v>
      </c>
      <c r="CO66" s="62">
        <f t="shared" si="35"/>
        <v>13196</v>
      </c>
      <c r="CP66" s="155">
        <f t="shared" si="49"/>
        <v>1205401</v>
      </c>
      <c r="CQ66" s="153">
        <f t="shared" si="29"/>
        <v>36095</v>
      </c>
      <c r="CR66" s="153">
        <f t="shared" si="30"/>
        <v>701191</v>
      </c>
      <c r="CS66" s="153">
        <f t="shared" si="31"/>
        <v>48004</v>
      </c>
      <c r="CT66" s="245">
        <v>2889</v>
      </c>
      <c r="CU66" s="153">
        <f t="shared" si="32"/>
        <v>1906592</v>
      </c>
      <c r="CV66" s="154">
        <f t="shared" si="33"/>
        <v>86988</v>
      </c>
      <c r="CW66" s="153">
        <f t="shared" si="36"/>
        <v>38.26625732626291</v>
      </c>
      <c r="CX66" s="153">
        <f t="shared" si="37"/>
        <v>1.2782026234998605</v>
      </c>
      <c r="CY66" s="153">
        <f t="shared" si="38"/>
        <v>29.018197041585264</v>
      </c>
      <c r="CZ66" s="153">
        <f t="shared" si="39"/>
        <v>0.7365894501814122</v>
      </c>
      <c r="DA66" s="155">
        <f t="shared" si="40"/>
        <v>67.28445436784817</v>
      </c>
      <c r="DB66" s="155">
        <f t="shared" si="41"/>
        <v>2.0147920736812726</v>
      </c>
      <c r="DC66" s="155">
        <f t="shared" si="42"/>
        <v>30.791515489813005</v>
      </c>
      <c r="DD66" s="155">
        <f t="shared" si="43"/>
        <v>2.096176388501256</v>
      </c>
      <c r="DE66" s="155">
        <f t="shared" si="44"/>
        <v>39.13988277979347</v>
      </c>
      <c r="DF66" s="63">
        <f t="shared" si="45"/>
        <v>2.67954228300307</v>
      </c>
      <c r="DG66" s="63">
        <f t="shared" si="46"/>
        <v>0.16126151269885572</v>
      </c>
      <c r="DH66" s="155">
        <f t="shared" si="47"/>
        <v>106.42433714764164</v>
      </c>
      <c r="DI66" s="131">
        <f t="shared" si="48"/>
        <v>4.8555958693831975</v>
      </c>
      <c r="DJ66" s="133" t="s">
        <v>837</v>
      </c>
      <c r="DK66" s="58">
        <v>0</v>
      </c>
      <c r="DL66" s="58">
        <v>0</v>
      </c>
      <c r="DM66" s="134" t="s">
        <v>837</v>
      </c>
      <c r="DN66" s="255"/>
      <c r="DO66" s="256"/>
    </row>
    <row r="67" spans="1:119" ht="16.5" customHeight="1">
      <c r="A67" s="31">
        <v>15075</v>
      </c>
      <c r="B67" s="24" t="s">
        <v>682</v>
      </c>
      <c r="C67" s="98" t="s">
        <v>808</v>
      </c>
      <c r="D67" s="38" t="s">
        <v>460</v>
      </c>
      <c r="E67" s="92" t="s">
        <v>461</v>
      </c>
      <c r="F67" s="25" t="s">
        <v>900</v>
      </c>
      <c r="G67" s="39" t="s">
        <v>1603</v>
      </c>
      <c r="H67" s="34" t="s">
        <v>1604</v>
      </c>
      <c r="I67" s="18" t="s">
        <v>1163</v>
      </c>
      <c r="J67" s="46"/>
      <c r="K67" s="18" t="s">
        <v>1164</v>
      </c>
      <c r="L67" s="106">
        <v>71453</v>
      </c>
      <c r="M67" s="64">
        <v>75051</v>
      </c>
      <c r="N67" s="147">
        <f t="shared" si="50"/>
        <v>0.015980244544820648</v>
      </c>
      <c r="O67" s="64"/>
      <c r="P67" s="64"/>
      <c r="Q67" s="64"/>
      <c r="R67" s="107"/>
      <c r="S67" s="117">
        <v>0.10349460484514296</v>
      </c>
      <c r="T67" s="66">
        <v>0.046</v>
      </c>
      <c r="U67" s="67">
        <v>35539</v>
      </c>
      <c r="V67" s="67">
        <v>834</v>
      </c>
      <c r="W67" s="66">
        <v>0.024071767455530208</v>
      </c>
      <c r="X67" s="118">
        <v>396462</v>
      </c>
      <c r="Y67" s="317">
        <v>0.6118</v>
      </c>
      <c r="Z67" s="318">
        <v>0.0219</v>
      </c>
      <c r="AA67" s="318">
        <v>0.1063</v>
      </c>
      <c r="AB67" s="318">
        <v>0.09570000000000001</v>
      </c>
      <c r="AC67" s="318">
        <v>0.0275</v>
      </c>
      <c r="AD67" s="318">
        <v>0.1266</v>
      </c>
      <c r="AE67" s="318">
        <v>0.001</v>
      </c>
      <c r="AF67" s="318">
        <v>0.0092</v>
      </c>
      <c r="AG67" s="331">
        <v>13817.79</v>
      </c>
      <c r="AH67" s="331">
        <v>5.43</v>
      </c>
      <c r="AI67" s="332">
        <v>28697.12</v>
      </c>
      <c r="AJ67" s="317">
        <v>0.7979</v>
      </c>
      <c r="AK67" s="318">
        <v>0.0733</v>
      </c>
      <c r="AL67" s="318">
        <v>0.07440000000000001</v>
      </c>
      <c r="AM67" s="318">
        <v>0.032799999999999996</v>
      </c>
      <c r="AN67" s="318">
        <v>0.0068000000000000005</v>
      </c>
      <c r="AO67" s="318">
        <v>0.0062</v>
      </c>
      <c r="AP67" s="318">
        <v>0.0008</v>
      </c>
      <c r="AQ67" s="318">
        <v>0.008</v>
      </c>
      <c r="AR67" s="318">
        <v>0.275</v>
      </c>
      <c r="AS67" s="318">
        <v>0.1382</v>
      </c>
      <c r="AT67" s="318">
        <v>0.1354</v>
      </c>
      <c r="AU67" s="318">
        <v>0.1845</v>
      </c>
      <c r="AV67" s="346">
        <v>0.2669</v>
      </c>
      <c r="AW67" s="361">
        <v>0</v>
      </c>
      <c r="AX67" s="355">
        <v>5322.93</v>
      </c>
      <c r="AY67" s="355">
        <v>651.51</v>
      </c>
      <c r="AZ67" s="355">
        <v>3789.77</v>
      </c>
      <c r="BA67" s="355">
        <v>18748.62</v>
      </c>
      <c r="BB67" s="355">
        <v>28512.83</v>
      </c>
      <c r="BC67" s="362">
        <v>5974.45</v>
      </c>
      <c r="BD67" s="270">
        <v>1105796</v>
      </c>
      <c r="BE67" s="270">
        <v>7577</v>
      </c>
      <c r="BF67" s="270">
        <v>1865654</v>
      </c>
      <c r="BG67" s="270">
        <v>95148</v>
      </c>
      <c r="BH67" s="68"/>
      <c r="BI67" s="68"/>
      <c r="BJ67" s="68"/>
      <c r="BK67" s="68"/>
      <c r="BL67" s="68"/>
      <c r="BM67" s="68"/>
      <c r="BN67" s="299">
        <v>673935</v>
      </c>
      <c r="BO67" s="271">
        <v>4618</v>
      </c>
      <c r="BP67" s="271">
        <v>581629</v>
      </c>
      <c r="BQ67" s="271">
        <v>29663</v>
      </c>
      <c r="BR67" s="68"/>
      <c r="BS67" s="128"/>
      <c r="BT67" s="127">
        <f t="shared" si="16"/>
        <v>1779731</v>
      </c>
      <c r="BU67" s="68">
        <f t="shared" si="17"/>
        <v>12195</v>
      </c>
      <c r="BV67" s="272">
        <f t="shared" si="18"/>
        <v>2447283</v>
      </c>
      <c r="BW67" s="272">
        <f t="shared" si="19"/>
        <v>124811</v>
      </c>
      <c r="BX67" s="68">
        <f t="shared" si="20"/>
        <v>0</v>
      </c>
      <c r="BY67" s="68">
        <f t="shared" si="21"/>
        <v>0</v>
      </c>
      <c r="BZ67" s="68">
        <f t="shared" si="22"/>
        <v>0</v>
      </c>
      <c r="CA67" s="68">
        <f t="shared" si="23"/>
        <v>0</v>
      </c>
      <c r="CB67" s="68">
        <f t="shared" si="27"/>
        <v>0</v>
      </c>
      <c r="CC67" s="128">
        <f t="shared" si="24"/>
        <v>0</v>
      </c>
      <c r="CD67" s="373">
        <v>2496011</v>
      </c>
      <c r="CE67" s="373">
        <v>169992</v>
      </c>
      <c r="CF67" s="156">
        <v>2383939</v>
      </c>
      <c r="CG67" s="157">
        <v>162284</v>
      </c>
      <c r="CH67" s="157">
        <v>545909</v>
      </c>
      <c r="CI67" s="157">
        <v>38498</v>
      </c>
      <c r="CJ67" s="157">
        <v>16947</v>
      </c>
      <c r="CK67" s="158">
        <v>678</v>
      </c>
      <c r="CL67" s="62">
        <f t="shared" si="25"/>
        <v>2971450</v>
      </c>
      <c r="CM67" s="126">
        <f t="shared" si="26"/>
        <v>102725</v>
      </c>
      <c r="CN67" s="68">
        <f aca="true" t="shared" si="51" ref="CN67:CN98">BN67+BP67+BR67</f>
        <v>1255564</v>
      </c>
      <c r="CO67" s="68">
        <f aca="true" t="shared" si="52" ref="CO67:CO98">BO67+BQ67+BS67</f>
        <v>34281</v>
      </c>
      <c r="CP67" s="159">
        <f t="shared" si="49"/>
        <v>4227014</v>
      </c>
      <c r="CQ67" s="157">
        <f t="shared" si="29"/>
        <v>137006</v>
      </c>
      <c r="CR67" s="157">
        <f t="shared" si="30"/>
        <v>2946795</v>
      </c>
      <c r="CS67" s="157">
        <f t="shared" si="31"/>
        <v>201460</v>
      </c>
      <c r="CT67" s="246">
        <v>9465</v>
      </c>
      <c r="CU67" s="157">
        <f t="shared" si="32"/>
        <v>7173809</v>
      </c>
      <c r="CV67" s="158">
        <f t="shared" si="33"/>
        <v>347931</v>
      </c>
      <c r="CW67" s="157">
        <f t="shared" si="36"/>
        <v>39.59241049419728</v>
      </c>
      <c r="CX67" s="157">
        <f t="shared" si="37"/>
        <v>1.3687359262368257</v>
      </c>
      <c r="CY67" s="157">
        <f t="shared" si="38"/>
        <v>16.729477288776966</v>
      </c>
      <c r="CZ67" s="157">
        <f t="shared" si="39"/>
        <v>0.4567693968101691</v>
      </c>
      <c r="DA67" s="159">
        <f t="shared" si="40"/>
        <v>56.321887782974244</v>
      </c>
      <c r="DB67" s="159">
        <f t="shared" si="41"/>
        <v>1.8255053230469946</v>
      </c>
      <c r="DC67" s="159">
        <f t="shared" si="42"/>
        <v>33.25753154521592</v>
      </c>
      <c r="DD67" s="159">
        <f t="shared" si="43"/>
        <v>2.265019786545149</v>
      </c>
      <c r="DE67" s="159">
        <f t="shared" si="44"/>
        <v>39.263900547627614</v>
      </c>
      <c r="DF67" s="69">
        <f t="shared" si="45"/>
        <v>2.6843080038906875</v>
      </c>
      <c r="DG67" s="69">
        <f t="shared" si="46"/>
        <v>0.12611424231522564</v>
      </c>
      <c r="DH67" s="159">
        <f t="shared" si="47"/>
        <v>95.58578833060186</v>
      </c>
      <c r="DI67" s="132">
        <f t="shared" si="48"/>
        <v>4.635927569252908</v>
      </c>
      <c r="DJ67" s="135" t="s">
        <v>837</v>
      </c>
      <c r="DK67" s="70">
        <v>1</v>
      </c>
      <c r="DL67" s="70">
        <v>1</v>
      </c>
      <c r="DM67" s="136" t="s">
        <v>839</v>
      </c>
      <c r="DN67" s="255"/>
      <c r="DO67" s="256"/>
    </row>
    <row r="68" spans="1:119" ht="15">
      <c r="A68" s="26">
        <v>17000</v>
      </c>
      <c r="B68" s="23" t="s">
        <v>683</v>
      </c>
      <c r="C68" s="97" t="s">
        <v>807</v>
      </c>
      <c r="D68" s="40" t="s">
        <v>195</v>
      </c>
      <c r="E68" s="90" t="s">
        <v>196</v>
      </c>
      <c r="F68" s="286" t="s">
        <v>901</v>
      </c>
      <c r="G68" s="287" t="s">
        <v>1605</v>
      </c>
      <c r="H68" s="288" t="s">
        <v>1606</v>
      </c>
      <c r="I68" s="16" t="s">
        <v>1165</v>
      </c>
      <c r="J68" s="44" t="s">
        <v>1166</v>
      </c>
      <c r="K68" s="16" t="s">
        <v>1167</v>
      </c>
      <c r="L68" s="104">
        <v>355871</v>
      </c>
      <c r="M68" s="59">
        <v>367572</v>
      </c>
      <c r="N68" s="71">
        <f t="shared" si="50"/>
        <v>0.010611073023335119</v>
      </c>
      <c r="O68" s="72">
        <v>394850</v>
      </c>
      <c r="P68" s="72">
        <v>434973</v>
      </c>
      <c r="Q68" s="72">
        <v>464079</v>
      </c>
      <c r="R68" s="105">
        <f>(L68/Q68-1)/-1</f>
        <v>0.2331671978262322</v>
      </c>
      <c r="S68" s="115"/>
      <c r="T68" s="60">
        <v>0.043</v>
      </c>
      <c r="U68" s="61">
        <v>36913</v>
      </c>
      <c r="V68" s="61">
        <v>820</v>
      </c>
      <c r="W68" s="60">
        <v>0.05360088346619983</v>
      </c>
      <c r="X68" s="116">
        <v>490284</v>
      </c>
      <c r="Y68" s="313">
        <v>0.44630000000000003</v>
      </c>
      <c r="Z68" s="314">
        <v>0.036699999999999997</v>
      </c>
      <c r="AA68" s="314">
        <v>0.057800000000000004</v>
      </c>
      <c r="AB68" s="314">
        <v>0.1338</v>
      </c>
      <c r="AC68" s="314">
        <v>0.0501</v>
      </c>
      <c r="AD68" s="314">
        <v>0.2607</v>
      </c>
      <c r="AE68" s="314">
        <v>0.0021</v>
      </c>
      <c r="AF68" s="314">
        <v>0.0125</v>
      </c>
      <c r="AG68" s="327"/>
      <c r="AH68" s="327"/>
      <c r="AI68" s="328"/>
      <c r="AJ68" s="313">
        <v>0.6523</v>
      </c>
      <c r="AK68" s="314">
        <v>0.0688</v>
      </c>
      <c r="AL68" s="314">
        <v>0.09960000000000001</v>
      </c>
      <c r="AM68" s="314">
        <v>0.10339999999999999</v>
      </c>
      <c r="AN68" s="314">
        <v>0.0552</v>
      </c>
      <c r="AO68" s="314">
        <v>0.0077</v>
      </c>
      <c r="AP68" s="314">
        <v>0.0015</v>
      </c>
      <c r="AQ68" s="314">
        <v>0.0115</v>
      </c>
      <c r="AR68" s="343">
        <v>0</v>
      </c>
      <c r="AS68" s="343">
        <v>0</v>
      </c>
      <c r="AT68" s="343">
        <v>0</v>
      </c>
      <c r="AU68" s="314">
        <v>0</v>
      </c>
      <c r="AV68" s="344">
        <v>0</v>
      </c>
      <c r="AW68" s="359">
        <v>3909.7</v>
      </c>
      <c r="AX68" s="354">
        <v>6467.35</v>
      </c>
      <c r="AY68" s="354">
        <v>12454.85</v>
      </c>
      <c r="AZ68" s="354">
        <v>16405.08</v>
      </c>
      <c r="BA68" s="354">
        <v>193945.44</v>
      </c>
      <c r="BB68" s="354">
        <v>233182.42</v>
      </c>
      <c r="BC68" s="360">
        <v>22828.77</v>
      </c>
      <c r="BD68" s="254">
        <v>7593915</v>
      </c>
      <c r="BE68" s="254">
        <v>52033</v>
      </c>
      <c r="BF68" s="254">
        <v>1769437</v>
      </c>
      <c r="BG68" s="254">
        <v>90242</v>
      </c>
      <c r="BH68" s="254">
        <v>2368936</v>
      </c>
      <c r="BI68" s="254">
        <v>166986</v>
      </c>
      <c r="BJ68" s="254">
        <v>410180</v>
      </c>
      <c r="BK68" s="254">
        <v>25025</v>
      </c>
      <c r="BL68" s="254">
        <v>862929</v>
      </c>
      <c r="BM68" s="254">
        <v>319</v>
      </c>
      <c r="BN68" s="295">
        <v>4893462</v>
      </c>
      <c r="BO68" s="296">
        <v>33529</v>
      </c>
      <c r="BP68" s="296">
        <v>3835912</v>
      </c>
      <c r="BQ68" s="296">
        <v>195632</v>
      </c>
      <c r="BR68" s="62"/>
      <c r="BS68" s="126"/>
      <c r="BT68" s="62">
        <f aca="true" t="shared" si="53" ref="BT68:BW131">SUM(BD68+BN68)</f>
        <v>12487377</v>
      </c>
      <c r="BU68" s="62">
        <f t="shared" si="53"/>
        <v>85562</v>
      </c>
      <c r="BV68" s="253">
        <f t="shared" si="53"/>
        <v>5605349</v>
      </c>
      <c r="BW68" s="253">
        <f t="shared" si="53"/>
        <v>285874</v>
      </c>
      <c r="BX68" s="62">
        <f aca="true" t="shared" si="54" ref="BX68:BY131">SUM(BH68)</f>
        <v>2368936</v>
      </c>
      <c r="BY68" s="62">
        <f t="shared" si="54"/>
        <v>166986</v>
      </c>
      <c r="BZ68" s="62">
        <f aca="true" t="shared" si="55" ref="BZ68:BZ131">SUM(BJ68+BR68)</f>
        <v>410180</v>
      </c>
      <c r="CA68" s="62">
        <f aca="true" t="shared" si="56" ref="CA68:CA131">SUM(BK68+BR68)</f>
        <v>25025</v>
      </c>
      <c r="CB68" s="62">
        <f t="shared" si="27"/>
        <v>862929</v>
      </c>
      <c r="CC68" s="126">
        <f t="shared" si="27"/>
        <v>319</v>
      </c>
      <c r="CD68" s="369">
        <v>9897075</v>
      </c>
      <c r="CE68" s="369">
        <v>675913</v>
      </c>
      <c r="CF68" s="152">
        <v>9651577</v>
      </c>
      <c r="CG68" s="153">
        <v>659120</v>
      </c>
      <c r="CH68" s="160">
        <v>2322706</v>
      </c>
      <c r="CI68" s="160">
        <v>163571</v>
      </c>
      <c r="CJ68" s="153">
        <v>61114</v>
      </c>
      <c r="CK68" s="154">
        <v>2444</v>
      </c>
      <c r="CL68" s="384">
        <f t="shared" si="25"/>
        <v>13005397</v>
      </c>
      <c r="CM68" s="124">
        <f t="shared" si="26"/>
        <v>334605</v>
      </c>
      <c r="CN68" s="62">
        <f t="shared" si="51"/>
        <v>8729374</v>
      </c>
      <c r="CO68" s="62">
        <f t="shared" si="52"/>
        <v>229161</v>
      </c>
      <c r="CP68" s="155">
        <f t="shared" si="49"/>
        <v>21734771</v>
      </c>
      <c r="CQ68" s="153">
        <f t="shared" si="29"/>
        <v>563766</v>
      </c>
      <c r="CR68" s="153">
        <f t="shared" si="30"/>
        <v>12035397</v>
      </c>
      <c r="CS68" s="153">
        <f t="shared" si="31"/>
        <v>825135</v>
      </c>
      <c r="CT68" s="245">
        <v>45885</v>
      </c>
      <c r="CU68" s="153">
        <f t="shared" si="32"/>
        <v>33770168</v>
      </c>
      <c r="CV68" s="154">
        <f t="shared" si="33"/>
        <v>1434786</v>
      </c>
      <c r="CW68" s="153">
        <f aca="true" t="shared" si="57" ref="CW68:CW99">CL68/M68</f>
        <v>35.38190340940006</v>
      </c>
      <c r="CX68" s="153">
        <f aca="true" t="shared" si="58" ref="CX68:CX99">CM68/M68</f>
        <v>0.9103114491854657</v>
      </c>
      <c r="CY68" s="153">
        <f aca="true" t="shared" si="59" ref="CY68:CY99">CN68/M68</f>
        <v>23.748745823947417</v>
      </c>
      <c r="CZ68" s="153">
        <f aca="true" t="shared" si="60" ref="CZ68:CZ99">CO68/M68</f>
        <v>0.6234452025725572</v>
      </c>
      <c r="DA68" s="155">
        <f aca="true" t="shared" si="61" ref="DA68:DA99">CP68/M68</f>
        <v>59.130649233347484</v>
      </c>
      <c r="DB68" s="155">
        <f aca="true" t="shared" si="62" ref="DB68:DB99">CQ68/M68</f>
        <v>1.533756651758023</v>
      </c>
      <c r="DC68" s="155">
        <f aca="true" t="shared" si="63" ref="DC68:DC99">CD68/M68</f>
        <v>26.925541118474747</v>
      </c>
      <c r="DD68" s="155">
        <f aca="true" t="shared" si="64" ref="DD68:DD99">CE68/M68</f>
        <v>1.8388587814088124</v>
      </c>
      <c r="DE68" s="155">
        <f aca="true" t="shared" si="65" ref="DE68:DE99">(CF68+CH68+CJ68)/M68</f>
        <v>32.74296464366165</v>
      </c>
      <c r="DF68" s="63">
        <f aca="true" t="shared" si="66" ref="DF68:DF99">(CG68+CI68+CK68)/M68</f>
        <v>2.24482550357481</v>
      </c>
      <c r="DG68" s="63">
        <f aca="true" t="shared" si="67" ref="DG68:DG99">CT68/M68</f>
        <v>0.12483268584114132</v>
      </c>
      <c r="DH68" s="155">
        <f aca="true" t="shared" si="68" ref="DH68:DH99">DA68+DE68</f>
        <v>91.87361387700913</v>
      </c>
      <c r="DI68" s="131">
        <f aca="true" t="shared" si="69" ref="DI68:DI99">DB68+DF68+DG68</f>
        <v>3.903414841173974</v>
      </c>
      <c r="DJ68" s="133" t="s">
        <v>838</v>
      </c>
      <c r="DK68" s="58"/>
      <c r="DL68" s="58"/>
      <c r="DM68" s="134"/>
      <c r="DN68" s="255"/>
      <c r="DO68" s="256"/>
    </row>
    <row r="69" spans="1:119" ht="15">
      <c r="A69" s="26">
        <v>17005</v>
      </c>
      <c r="B69" s="23" t="s">
        <v>684</v>
      </c>
      <c r="C69" s="97" t="s">
        <v>808</v>
      </c>
      <c r="D69" s="278" t="s">
        <v>593</v>
      </c>
      <c r="E69" s="278" t="s">
        <v>594</v>
      </c>
      <c r="F69" s="291" t="s">
        <v>902</v>
      </c>
      <c r="G69" s="289" t="s">
        <v>1168</v>
      </c>
      <c r="H69" s="290" t="s">
        <v>1596</v>
      </c>
      <c r="I69" s="16" t="s">
        <v>1168</v>
      </c>
      <c r="J69" s="44" t="s">
        <v>1169</v>
      </c>
      <c r="K69" s="16" t="s">
        <v>1170</v>
      </c>
      <c r="L69" s="104">
        <v>10923</v>
      </c>
      <c r="M69" s="59">
        <v>11021</v>
      </c>
      <c r="N69" s="71">
        <f t="shared" si="50"/>
        <v>0.0029640383510268395</v>
      </c>
      <c r="O69" s="59"/>
      <c r="P69" s="59"/>
      <c r="Q69" s="59"/>
      <c r="R69" s="105"/>
      <c r="S69" s="115">
        <v>0.2151423601574659</v>
      </c>
      <c r="T69" s="60">
        <v>0.023</v>
      </c>
      <c r="U69" s="61">
        <v>48710</v>
      </c>
      <c r="V69" s="61">
        <v>867</v>
      </c>
      <c r="W69" s="60">
        <v>0.013732491073880802</v>
      </c>
      <c r="X69" s="116">
        <v>693348</v>
      </c>
      <c r="Y69" s="315">
        <v>0.8606999999999999</v>
      </c>
      <c r="Z69" s="316">
        <v>0.0105</v>
      </c>
      <c r="AA69" s="316">
        <v>0.0316</v>
      </c>
      <c r="AB69" s="316">
        <v>0.08900000000000001</v>
      </c>
      <c r="AC69" s="316">
        <v>0</v>
      </c>
      <c r="AD69" s="316">
        <v>0.006999999999999999</v>
      </c>
      <c r="AE69" s="316">
        <v>0.0012</v>
      </c>
      <c r="AF69" s="316">
        <v>0</v>
      </c>
      <c r="AG69" s="329">
        <v>2090.17</v>
      </c>
      <c r="AH69" s="329">
        <v>5.27</v>
      </c>
      <c r="AI69" s="330">
        <v>3719.99</v>
      </c>
      <c r="AJ69" s="315">
        <v>0.8109999999999999</v>
      </c>
      <c r="AK69" s="316">
        <v>0.0637</v>
      </c>
      <c r="AL69" s="316">
        <v>0.0313</v>
      </c>
      <c r="AM69" s="316">
        <v>0.036699999999999997</v>
      </c>
      <c r="AN69" s="316">
        <v>0.0259</v>
      </c>
      <c r="AO69" s="316">
        <v>0.0076</v>
      </c>
      <c r="AP69" s="316">
        <v>0</v>
      </c>
      <c r="AQ69" s="316">
        <v>0.023799999999999998</v>
      </c>
      <c r="AR69" s="316">
        <v>0.3381</v>
      </c>
      <c r="AS69" s="316">
        <v>0.1677</v>
      </c>
      <c r="AT69" s="316">
        <v>0.050300000000000004</v>
      </c>
      <c r="AU69" s="316">
        <v>0.28</v>
      </c>
      <c r="AV69" s="345">
        <v>0.16390000000000002</v>
      </c>
      <c r="AW69" s="359">
        <v>12.85</v>
      </c>
      <c r="AX69" s="354">
        <v>133.99</v>
      </c>
      <c r="AY69" s="354">
        <v>98.57</v>
      </c>
      <c r="AZ69" s="354">
        <v>1381.12</v>
      </c>
      <c r="BA69" s="354">
        <v>2093.46</v>
      </c>
      <c r="BB69" s="354">
        <v>3719.99</v>
      </c>
      <c r="BC69" s="360">
        <v>245.41</v>
      </c>
      <c r="BD69" s="254">
        <v>384726</v>
      </c>
      <c r="BE69" s="254">
        <v>2636</v>
      </c>
      <c r="BF69" s="254">
        <v>41434</v>
      </c>
      <c r="BG69" s="254">
        <v>2113</v>
      </c>
      <c r="BH69" s="254">
        <v>20986</v>
      </c>
      <c r="BI69" s="254">
        <v>1479</v>
      </c>
      <c r="BJ69" s="254">
        <v>3620</v>
      </c>
      <c r="BK69" s="254">
        <v>221</v>
      </c>
      <c r="BL69" s="62"/>
      <c r="BM69" s="62"/>
      <c r="BN69" s="295">
        <v>154372</v>
      </c>
      <c r="BO69" s="296">
        <v>1058</v>
      </c>
      <c r="BP69" s="296">
        <v>105904</v>
      </c>
      <c r="BQ69" s="296">
        <v>5401</v>
      </c>
      <c r="BR69" s="62"/>
      <c r="BS69" s="126"/>
      <c r="BT69" s="62">
        <f t="shared" si="53"/>
        <v>539098</v>
      </c>
      <c r="BU69" s="62">
        <f t="shared" si="53"/>
        <v>3694</v>
      </c>
      <c r="BV69" s="253">
        <f t="shared" si="53"/>
        <v>147338</v>
      </c>
      <c r="BW69" s="253">
        <f t="shared" si="53"/>
        <v>7514</v>
      </c>
      <c r="BX69" s="62">
        <f t="shared" si="54"/>
        <v>20986</v>
      </c>
      <c r="BY69" s="62">
        <f t="shared" si="54"/>
        <v>1479</v>
      </c>
      <c r="BZ69" s="62">
        <f t="shared" si="55"/>
        <v>3620</v>
      </c>
      <c r="CA69" s="62">
        <f t="shared" si="56"/>
        <v>221</v>
      </c>
      <c r="CB69" s="62">
        <f aca="true" t="shared" si="70" ref="CB69:CC132">SUM(BL69)</f>
        <v>0</v>
      </c>
      <c r="CC69" s="126">
        <f t="shared" si="70"/>
        <v>0</v>
      </c>
      <c r="CD69" s="369">
        <v>414927</v>
      </c>
      <c r="CE69" s="369">
        <v>28356</v>
      </c>
      <c r="CF69" s="152">
        <v>397073</v>
      </c>
      <c r="CG69" s="153">
        <v>27078</v>
      </c>
      <c r="CH69" s="160">
        <v>72497</v>
      </c>
      <c r="CI69" s="160">
        <v>5119</v>
      </c>
      <c r="CJ69" s="153">
        <v>1082</v>
      </c>
      <c r="CK69" s="154">
        <v>44</v>
      </c>
      <c r="CL69" s="125">
        <f aca="true" t="shared" si="71" ref="CL69:CL132">BD69+BF69+BH69+BJ69+BL69</f>
        <v>450766</v>
      </c>
      <c r="CM69" s="126">
        <f aca="true" t="shared" si="72" ref="CM69:CM132">BE69+BG69+BI69+BK69+BM69</f>
        <v>6449</v>
      </c>
      <c r="CN69" s="62">
        <f t="shared" si="51"/>
        <v>260276</v>
      </c>
      <c r="CO69" s="62">
        <f t="shared" si="52"/>
        <v>6459</v>
      </c>
      <c r="CP69" s="155">
        <f t="shared" si="49"/>
        <v>711042</v>
      </c>
      <c r="CQ69" s="153">
        <f t="shared" si="29"/>
        <v>12908</v>
      </c>
      <c r="CR69" s="153">
        <f t="shared" si="30"/>
        <v>470652</v>
      </c>
      <c r="CS69" s="153">
        <f t="shared" si="31"/>
        <v>32241</v>
      </c>
      <c r="CT69" s="245">
        <v>884</v>
      </c>
      <c r="CU69" s="153">
        <f t="shared" si="32"/>
        <v>1181694</v>
      </c>
      <c r="CV69" s="154">
        <f t="shared" si="33"/>
        <v>46033</v>
      </c>
      <c r="CW69" s="153">
        <f t="shared" si="57"/>
        <v>40.90064422466201</v>
      </c>
      <c r="CX69" s="153">
        <f t="shared" si="58"/>
        <v>0.5851556120134289</v>
      </c>
      <c r="CY69" s="153">
        <f t="shared" si="59"/>
        <v>23.616368750567098</v>
      </c>
      <c r="CZ69" s="153">
        <f t="shared" si="60"/>
        <v>0.5860629706923147</v>
      </c>
      <c r="DA69" s="155">
        <f t="shared" si="61"/>
        <v>64.51701297522911</v>
      </c>
      <c r="DB69" s="155">
        <f t="shared" si="62"/>
        <v>1.1712185827057435</v>
      </c>
      <c r="DC69" s="155">
        <f t="shared" si="63"/>
        <v>37.648761455403324</v>
      </c>
      <c r="DD69" s="155">
        <f t="shared" si="64"/>
        <v>2.5729062698484713</v>
      </c>
      <c r="DE69" s="155">
        <f t="shared" si="65"/>
        <v>42.70501769349424</v>
      </c>
      <c r="DF69" s="63">
        <f t="shared" si="66"/>
        <v>2.92541511659559</v>
      </c>
      <c r="DG69" s="63">
        <f t="shared" si="67"/>
        <v>0.0802105072135015</v>
      </c>
      <c r="DH69" s="155">
        <f t="shared" si="68"/>
        <v>107.22203066872335</v>
      </c>
      <c r="DI69" s="131">
        <f t="shared" si="69"/>
        <v>4.1768442065148355</v>
      </c>
      <c r="DJ69" s="133" t="s">
        <v>838</v>
      </c>
      <c r="DK69" s="58"/>
      <c r="DL69" s="58"/>
      <c r="DM69" s="134" t="s">
        <v>837</v>
      </c>
      <c r="DN69" s="255"/>
      <c r="DO69" s="256"/>
    </row>
    <row r="70" spans="1:119" ht="15">
      <c r="A70" s="26">
        <v>17010</v>
      </c>
      <c r="B70" s="23" t="s">
        <v>685</v>
      </c>
      <c r="C70" s="97" t="s">
        <v>810</v>
      </c>
      <c r="D70" s="40" t="s">
        <v>199</v>
      </c>
      <c r="E70" s="90" t="s">
        <v>200</v>
      </c>
      <c r="F70" s="286" t="s">
        <v>903</v>
      </c>
      <c r="G70" s="287" t="s">
        <v>1609</v>
      </c>
      <c r="H70" s="288" t="s">
        <v>1610</v>
      </c>
      <c r="I70" s="16" t="s">
        <v>1171</v>
      </c>
      <c r="J70" s="44" t="s">
        <v>1172</v>
      </c>
      <c r="K70" s="16" t="s">
        <v>1173</v>
      </c>
      <c r="L70" s="104">
        <v>11510</v>
      </c>
      <c r="M70" s="59">
        <v>11578</v>
      </c>
      <c r="N70" s="71">
        <f t="shared" si="50"/>
        <v>0.0019577359359705206</v>
      </c>
      <c r="O70" s="59"/>
      <c r="P70" s="59"/>
      <c r="Q70" s="59"/>
      <c r="R70" s="105"/>
      <c r="S70" s="115">
        <v>0.2988705473501303</v>
      </c>
      <c r="T70" s="60">
        <v>0.026000000000000002</v>
      </c>
      <c r="U70" s="61">
        <v>33717</v>
      </c>
      <c r="V70" s="61">
        <v>926</v>
      </c>
      <c r="W70" s="60">
        <v>0.04300608166811468</v>
      </c>
      <c r="X70" s="116">
        <v>422628</v>
      </c>
      <c r="Y70" s="315">
        <v>0.40399999999999997</v>
      </c>
      <c r="Z70" s="316">
        <v>0.0825</v>
      </c>
      <c r="AA70" s="316">
        <v>0.09119999999999999</v>
      </c>
      <c r="AB70" s="316">
        <v>0.11800000000000001</v>
      </c>
      <c r="AC70" s="316">
        <v>0.0202</v>
      </c>
      <c r="AD70" s="316">
        <v>0.2774</v>
      </c>
      <c r="AE70" s="316">
        <v>0.0038</v>
      </c>
      <c r="AF70" s="316">
        <v>0.0029</v>
      </c>
      <c r="AG70" s="329">
        <v>439.96</v>
      </c>
      <c r="AH70" s="329">
        <v>26.32</v>
      </c>
      <c r="AI70" s="330">
        <v>507.98</v>
      </c>
      <c r="AJ70" s="315">
        <v>0.6498</v>
      </c>
      <c r="AK70" s="316">
        <v>0.0553</v>
      </c>
      <c r="AL70" s="316">
        <v>0.07490000000000001</v>
      </c>
      <c r="AM70" s="316">
        <v>0.1555</v>
      </c>
      <c r="AN70" s="316">
        <v>0.0449</v>
      </c>
      <c r="AO70" s="316">
        <v>0</v>
      </c>
      <c r="AP70" s="316">
        <v>0</v>
      </c>
      <c r="AQ70" s="316">
        <v>0.0196</v>
      </c>
      <c r="AR70" s="316">
        <v>0.48119999999999996</v>
      </c>
      <c r="AS70" s="316">
        <v>0.07769999999999999</v>
      </c>
      <c r="AT70" s="316">
        <v>0.055</v>
      </c>
      <c r="AU70" s="316">
        <v>0.2306</v>
      </c>
      <c r="AV70" s="345">
        <v>0.1555</v>
      </c>
      <c r="AW70" s="359">
        <v>0</v>
      </c>
      <c r="AX70" s="354">
        <v>0</v>
      </c>
      <c r="AY70" s="354">
        <v>25.02</v>
      </c>
      <c r="AZ70" s="354">
        <v>41.35</v>
      </c>
      <c r="BA70" s="354">
        <v>441.61</v>
      </c>
      <c r="BB70" s="354">
        <v>507.98</v>
      </c>
      <c r="BC70" s="360">
        <v>25.02</v>
      </c>
      <c r="BD70" s="254">
        <v>242721</v>
      </c>
      <c r="BE70" s="254">
        <v>1663</v>
      </c>
      <c r="BF70" s="254">
        <v>62809</v>
      </c>
      <c r="BG70" s="254">
        <v>3203</v>
      </c>
      <c r="BH70" s="254">
        <v>41294</v>
      </c>
      <c r="BI70" s="254">
        <v>2911</v>
      </c>
      <c r="BJ70" s="254">
        <v>7146</v>
      </c>
      <c r="BK70" s="254">
        <v>436</v>
      </c>
      <c r="BL70" s="62"/>
      <c r="BM70" s="62"/>
      <c r="BN70" s="295">
        <v>188787</v>
      </c>
      <c r="BO70" s="296">
        <v>1294</v>
      </c>
      <c r="BP70" s="296">
        <v>89034</v>
      </c>
      <c r="BQ70" s="296">
        <v>4541</v>
      </c>
      <c r="BR70" s="62"/>
      <c r="BS70" s="126"/>
      <c r="BT70" s="62">
        <f t="shared" si="53"/>
        <v>431508</v>
      </c>
      <c r="BU70" s="62">
        <f t="shared" si="53"/>
        <v>2957</v>
      </c>
      <c r="BV70" s="253">
        <f t="shared" si="53"/>
        <v>151843</v>
      </c>
      <c r="BW70" s="253">
        <f t="shared" si="53"/>
        <v>7744</v>
      </c>
      <c r="BX70" s="62">
        <f t="shared" si="54"/>
        <v>41294</v>
      </c>
      <c r="BY70" s="62">
        <f t="shared" si="54"/>
        <v>2911</v>
      </c>
      <c r="BZ70" s="62">
        <f t="shared" si="55"/>
        <v>7146</v>
      </c>
      <c r="CA70" s="62">
        <f t="shared" si="56"/>
        <v>436</v>
      </c>
      <c r="CB70" s="62">
        <f t="shared" si="70"/>
        <v>0</v>
      </c>
      <c r="CC70" s="126">
        <f t="shared" si="70"/>
        <v>0</v>
      </c>
      <c r="CD70" s="369">
        <v>349203</v>
      </c>
      <c r="CE70" s="369">
        <v>23848</v>
      </c>
      <c r="CF70" s="152">
        <v>338163</v>
      </c>
      <c r="CG70" s="153">
        <v>23086</v>
      </c>
      <c r="CH70" s="160">
        <v>144627</v>
      </c>
      <c r="CI70" s="160">
        <v>10175</v>
      </c>
      <c r="CJ70" s="153">
        <v>1789</v>
      </c>
      <c r="CK70" s="154">
        <v>71</v>
      </c>
      <c r="CL70" s="125">
        <f t="shared" si="71"/>
        <v>353970</v>
      </c>
      <c r="CM70" s="126">
        <f t="shared" si="72"/>
        <v>8213</v>
      </c>
      <c r="CN70" s="62">
        <f t="shared" si="51"/>
        <v>277821</v>
      </c>
      <c r="CO70" s="62">
        <f t="shared" si="52"/>
        <v>5835</v>
      </c>
      <c r="CP70" s="155">
        <f aca="true" t="shared" si="73" ref="CP70:CP101">BT70+BV70+BX70+BZ70+CB70</f>
        <v>631791</v>
      </c>
      <c r="CQ70" s="153">
        <f aca="true" t="shared" si="74" ref="CQ70:CQ133">BU70+BW70+BY70+CA70+CC70</f>
        <v>14048</v>
      </c>
      <c r="CR70" s="153">
        <f aca="true" t="shared" si="75" ref="CR70:CR133">CF70+CH70+CJ70</f>
        <v>484579</v>
      </c>
      <c r="CS70" s="153">
        <f aca="true" t="shared" si="76" ref="CS70:CS133">CG70+CI70+CK70</f>
        <v>33332</v>
      </c>
      <c r="CT70" s="245">
        <v>2236</v>
      </c>
      <c r="CU70" s="153">
        <f aca="true" t="shared" si="77" ref="CU70:CU133">CP70+CR70</f>
        <v>1116370</v>
      </c>
      <c r="CV70" s="154">
        <f aca="true" t="shared" si="78" ref="CV70:CV133">CQ70+CS70+CT70</f>
        <v>49616</v>
      </c>
      <c r="CW70" s="153">
        <f t="shared" si="57"/>
        <v>30.572637761271377</v>
      </c>
      <c r="CX70" s="153">
        <f t="shared" si="58"/>
        <v>0.7093625842114355</v>
      </c>
      <c r="CY70" s="153">
        <f t="shared" si="59"/>
        <v>23.995595094144065</v>
      </c>
      <c r="CZ70" s="153">
        <f t="shared" si="60"/>
        <v>0.503973052340646</v>
      </c>
      <c r="DA70" s="155">
        <f t="shared" si="61"/>
        <v>54.568232855415445</v>
      </c>
      <c r="DB70" s="155">
        <f t="shared" si="62"/>
        <v>1.2133356365520815</v>
      </c>
      <c r="DC70" s="155">
        <f t="shared" si="63"/>
        <v>30.160908619796164</v>
      </c>
      <c r="DD70" s="155">
        <f t="shared" si="64"/>
        <v>2.0597685265158057</v>
      </c>
      <c r="DE70" s="155">
        <f t="shared" si="65"/>
        <v>41.85342891691138</v>
      </c>
      <c r="DF70" s="63">
        <f t="shared" si="66"/>
        <v>2.878908274313353</v>
      </c>
      <c r="DG70" s="63">
        <f t="shared" si="67"/>
        <v>0.19312489203662117</v>
      </c>
      <c r="DH70" s="155">
        <f t="shared" si="68"/>
        <v>96.42166177232683</v>
      </c>
      <c r="DI70" s="131">
        <f t="shared" si="69"/>
        <v>4.285368802902056</v>
      </c>
      <c r="DJ70" s="133" t="s">
        <v>838</v>
      </c>
      <c r="DK70" s="58"/>
      <c r="DL70" s="58"/>
      <c r="DM70" s="134" t="s">
        <v>837</v>
      </c>
      <c r="DN70" s="255"/>
      <c r="DO70" s="256"/>
    </row>
    <row r="71" spans="1:119" ht="15">
      <c r="A71" s="26">
        <v>17015</v>
      </c>
      <c r="B71" s="23" t="s">
        <v>686</v>
      </c>
      <c r="C71" s="97" t="s">
        <v>808</v>
      </c>
      <c r="D71" s="40" t="s">
        <v>201</v>
      </c>
      <c r="E71" s="90" t="s">
        <v>202</v>
      </c>
      <c r="F71" s="286" t="s">
        <v>904</v>
      </c>
      <c r="G71" s="287" t="s">
        <v>1611</v>
      </c>
      <c r="H71" s="288" t="s">
        <v>1612</v>
      </c>
      <c r="I71" s="16" t="s">
        <v>1174</v>
      </c>
      <c r="J71" s="44" t="s">
        <v>1175</v>
      </c>
      <c r="K71" s="16" t="s">
        <v>1176</v>
      </c>
      <c r="L71" s="104">
        <v>16005</v>
      </c>
      <c r="M71" s="59">
        <v>16170</v>
      </c>
      <c r="N71" s="71">
        <f t="shared" si="50"/>
        <v>0.003401360544217691</v>
      </c>
      <c r="O71" s="59"/>
      <c r="P71" s="59"/>
      <c r="Q71" s="59"/>
      <c r="R71" s="105"/>
      <c r="S71" s="115">
        <v>0.17494532958450484</v>
      </c>
      <c r="T71" s="60">
        <v>0.031</v>
      </c>
      <c r="U71" s="61">
        <v>39260</v>
      </c>
      <c r="V71" s="61">
        <v>805</v>
      </c>
      <c r="W71" s="60">
        <v>0.02592939706341768</v>
      </c>
      <c r="X71" s="116">
        <v>528727</v>
      </c>
      <c r="Y71" s="315">
        <v>0.6186</v>
      </c>
      <c r="Z71" s="316">
        <v>0.0417</v>
      </c>
      <c r="AA71" s="316">
        <v>0.08810000000000001</v>
      </c>
      <c r="AB71" s="316">
        <v>0.1298</v>
      </c>
      <c r="AC71" s="316">
        <v>0.0008</v>
      </c>
      <c r="AD71" s="316">
        <v>0.11380000000000001</v>
      </c>
      <c r="AE71" s="316">
        <v>0.0032</v>
      </c>
      <c r="AF71" s="316">
        <v>0.004</v>
      </c>
      <c r="AG71" s="329">
        <v>1421.29</v>
      </c>
      <c r="AH71" s="329">
        <v>11.38</v>
      </c>
      <c r="AI71" s="330">
        <v>4622.58</v>
      </c>
      <c r="AJ71" s="315">
        <v>0.8054000000000001</v>
      </c>
      <c r="AK71" s="316">
        <v>0.061</v>
      </c>
      <c r="AL71" s="316">
        <v>0.059000000000000004</v>
      </c>
      <c r="AM71" s="316">
        <v>0.0373</v>
      </c>
      <c r="AN71" s="316">
        <v>0.0197</v>
      </c>
      <c r="AO71" s="316">
        <v>0.0088</v>
      </c>
      <c r="AP71" s="316">
        <v>0</v>
      </c>
      <c r="AQ71" s="316">
        <v>0.0088</v>
      </c>
      <c r="AR71" s="316">
        <v>0.2486</v>
      </c>
      <c r="AS71" s="316">
        <v>0.1867</v>
      </c>
      <c r="AT71" s="316">
        <v>0.22039999999999998</v>
      </c>
      <c r="AU71" s="316">
        <v>0.3208</v>
      </c>
      <c r="AV71" s="345">
        <v>0.0235</v>
      </c>
      <c r="AW71" s="359">
        <v>0</v>
      </c>
      <c r="AX71" s="354">
        <v>72.08</v>
      </c>
      <c r="AY71" s="354">
        <v>160.71</v>
      </c>
      <c r="AZ71" s="354">
        <v>2909.64</v>
      </c>
      <c r="BA71" s="354">
        <v>1027.17</v>
      </c>
      <c r="BB71" s="354">
        <v>4169.6</v>
      </c>
      <c r="BC71" s="360">
        <v>229.67</v>
      </c>
      <c r="BD71" s="254">
        <v>429668</v>
      </c>
      <c r="BE71" s="254">
        <v>2944</v>
      </c>
      <c r="BF71" s="254">
        <v>99066</v>
      </c>
      <c r="BG71" s="254">
        <v>5053</v>
      </c>
      <c r="BH71" s="254">
        <v>40045</v>
      </c>
      <c r="BI71" s="254">
        <v>2823</v>
      </c>
      <c r="BJ71" s="254">
        <v>6916</v>
      </c>
      <c r="BK71" s="254">
        <v>422</v>
      </c>
      <c r="BL71" s="62"/>
      <c r="BM71" s="62"/>
      <c r="BN71" s="295">
        <v>234758</v>
      </c>
      <c r="BO71" s="296">
        <v>1609</v>
      </c>
      <c r="BP71" s="296">
        <v>161377</v>
      </c>
      <c r="BQ71" s="296">
        <v>8230</v>
      </c>
      <c r="BR71" s="62"/>
      <c r="BS71" s="126"/>
      <c r="BT71" s="62">
        <f t="shared" si="53"/>
        <v>664426</v>
      </c>
      <c r="BU71" s="62">
        <f t="shared" si="53"/>
        <v>4553</v>
      </c>
      <c r="BV71" s="253">
        <f t="shared" si="53"/>
        <v>260443</v>
      </c>
      <c r="BW71" s="253">
        <f t="shared" si="53"/>
        <v>13283</v>
      </c>
      <c r="BX71" s="62">
        <f t="shared" si="54"/>
        <v>40045</v>
      </c>
      <c r="BY71" s="62">
        <f t="shared" si="54"/>
        <v>2823</v>
      </c>
      <c r="BZ71" s="62">
        <f t="shared" si="55"/>
        <v>6916</v>
      </c>
      <c r="CA71" s="62">
        <f t="shared" si="56"/>
        <v>422</v>
      </c>
      <c r="CB71" s="62">
        <f t="shared" si="70"/>
        <v>0</v>
      </c>
      <c r="CC71" s="126">
        <f t="shared" si="70"/>
        <v>0</v>
      </c>
      <c r="CD71" s="369">
        <v>580385</v>
      </c>
      <c r="CE71" s="369">
        <v>39663</v>
      </c>
      <c r="CF71" s="152">
        <v>556837</v>
      </c>
      <c r="CG71" s="153">
        <v>38020</v>
      </c>
      <c r="CH71" s="160">
        <v>244571</v>
      </c>
      <c r="CI71" s="160">
        <v>17216</v>
      </c>
      <c r="CJ71" s="153">
        <v>3426</v>
      </c>
      <c r="CK71" s="154">
        <v>137</v>
      </c>
      <c r="CL71" s="125">
        <f t="shared" si="71"/>
        <v>575695</v>
      </c>
      <c r="CM71" s="126">
        <f t="shared" si="72"/>
        <v>11242</v>
      </c>
      <c r="CN71" s="62">
        <f t="shared" si="51"/>
        <v>396135</v>
      </c>
      <c r="CO71" s="62">
        <f t="shared" si="52"/>
        <v>9839</v>
      </c>
      <c r="CP71" s="155">
        <f t="shared" si="73"/>
        <v>971830</v>
      </c>
      <c r="CQ71" s="153">
        <f t="shared" si="74"/>
        <v>21081</v>
      </c>
      <c r="CR71" s="153">
        <f t="shared" si="75"/>
        <v>804834</v>
      </c>
      <c r="CS71" s="153">
        <f t="shared" si="76"/>
        <v>55373</v>
      </c>
      <c r="CT71" s="245">
        <v>3426</v>
      </c>
      <c r="CU71" s="153">
        <f t="shared" si="77"/>
        <v>1776664</v>
      </c>
      <c r="CV71" s="154">
        <f t="shared" si="78"/>
        <v>79880</v>
      </c>
      <c r="CW71" s="153">
        <f t="shared" si="57"/>
        <v>35.602659245516385</v>
      </c>
      <c r="CX71" s="153">
        <f t="shared" si="58"/>
        <v>0.6952380952380952</v>
      </c>
      <c r="CY71" s="153">
        <f t="shared" si="59"/>
        <v>24.498144712430427</v>
      </c>
      <c r="CZ71" s="153">
        <f t="shared" si="60"/>
        <v>0.6084724799010514</v>
      </c>
      <c r="DA71" s="155">
        <f t="shared" si="61"/>
        <v>60.100803957946816</v>
      </c>
      <c r="DB71" s="155">
        <f t="shared" si="62"/>
        <v>1.3037105751391467</v>
      </c>
      <c r="DC71" s="155">
        <f t="shared" si="63"/>
        <v>35.89270253555968</v>
      </c>
      <c r="DD71" s="155">
        <f t="shared" si="64"/>
        <v>2.4528756957328386</v>
      </c>
      <c r="DE71" s="155">
        <f t="shared" si="65"/>
        <v>49.77328385899814</v>
      </c>
      <c r="DF71" s="63">
        <f t="shared" si="66"/>
        <v>3.4244279529993817</v>
      </c>
      <c r="DG71" s="63">
        <f t="shared" si="67"/>
        <v>0.21187384044526902</v>
      </c>
      <c r="DH71" s="155">
        <f t="shared" si="68"/>
        <v>109.87408781694495</v>
      </c>
      <c r="DI71" s="131">
        <f t="shared" si="69"/>
        <v>4.940012368583797</v>
      </c>
      <c r="DJ71" s="133" t="s">
        <v>838</v>
      </c>
      <c r="DK71" s="58"/>
      <c r="DL71" s="58"/>
      <c r="DM71" s="134" t="s">
        <v>837</v>
      </c>
      <c r="DN71" s="255"/>
      <c r="DO71" s="256"/>
    </row>
    <row r="72" spans="1:119" ht="15">
      <c r="A72" s="26">
        <v>17021</v>
      </c>
      <c r="B72" s="23" t="s">
        <v>687</v>
      </c>
      <c r="C72" s="97" t="s">
        <v>808</v>
      </c>
      <c r="D72" s="40" t="s">
        <v>203</v>
      </c>
      <c r="E72" s="90" t="s">
        <v>204</v>
      </c>
      <c r="F72" s="286" t="s">
        <v>905</v>
      </c>
      <c r="G72" s="287" t="s">
        <v>1613</v>
      </c>
      <c r="H72" s="288" t="s">
        <v>1614</v>
      </c>
      <c r="I72" s="16" t="s">
        <v>1177</v>
      </c>
      <c r="J72" s="44" t="s">
        <v>1178</v>
      </c>
      <c r="K72" s="16" t="s">
        <v>1179</v>
      </c>
      <c r="L72" s="104">
        <v>111575</v>
      </c>
      <c r="M72" s="59">
        <v>113516</v>
      </c>
      <c r="N72" s="71">
        <f t="shared" si="50"/>
        <v>0.005699637055569269</v>
      </c>
      <c r="O72" s="59"/>
      <c r="P72" s="59"/>
      <c r="Q72" s="59"/>
      <c r="R72" s="105"/>
      <c r="S72" s="115">
        <v>0.1643289267308985</v>
      </c>
      <c r="T72" s="60">
        <v>0.046</v>
      </c>
      <c r="U72" s="61">
        <v>37354</v>
      </c>
      <c r="V72" s="61">
        <v>893</v>
      </c>
      <c r="W72" s="60">
        <v>0.03921129285234148</v>
      </c>
      <c r="X72" s="116">
        <v>512349</v>
      </c>
      <c r="Y72" s="315">
        <v>0.5023</v>
      </c>
      <c r="Z72" s="316">
        <v>0.0235</v>
      </c>
      <c r="AA72" s="316">
        <v>0.07429999999999999</v>
      </c>
      <c r="AB72" s="316">
        <v>0.20329999999999998</v>
      </c>
      <c r="AC72" s="316">
        <v>0.0078000000000000005</v>
      </c>
      <c r="AD72" s="316">
        <v>0.1868</v>
      </c>
      <c r="AE72" s="316">
        <v>0.0017000000000000001</v>
      </c>
      <c r="AF72" s="316">
        <v>0.0003</v>
      </c>
      <c r="AG72" s="329">
        <v>7457.92</v>
      </c>
      <c r="AH72" s="329">
        <v>15.22</v>
      </c>
      <c r="AI72" s="330">
        <v>10718.93</v>
      </c>
      <c r="AJ72" s="315">
        <v>0.6864</v>
      </c>
      <c r="AK72" s="316">
        <v>0.0729</v>
      </c>
      <c r="AL72" s="316">
        <v>0.11289999999999999</v>
      </c>
      <c r="AM72" s="316">
        <v>0.056799999999999996</v>
      </c>
      <c r="AN72" s="316">
        <v>0.0525</v>
      </c>
      <c r="AO72" s="316">
        <v>0.008199999999999999</v>
      </c>
      <c r="AP72" s="316">
        <v>0.0007000000000000001</v>
      </c>
      <c r="AQ72" s="316">
        <v>0.0096</v>
      </c>
      <c r="AR72" s="316">
        <v>0.4964</v>
      </c>
      <c r="AS72" s="316">
        <v>0.3679</v>
      </c>
      <c r="AT72" s="316">
        <v>0.075</v>
      </c>
      <c r="AU72" s="316">
        <v>0.0366</v>
      </c>
      <c r="AV72" s="345">
        <v>0.0241</v>
      </c>
      <c r="AW72" s="359">
        <v>0</v>
      </c>
      <c r="AX72" s="354">
        <v>1.52</v>
      </c>
      <c r="AY72" s="354">
        <v>1503.29</v>
      </c>
      <c r="AZ72" s="354">
        <v>1854.1</v>
      </c>
      <c r="BA72" s="354">
        <v>5810.17</v>
      </c>
      <c r="BB72" s="354">
        <v>9169.08</v>
      </c>
      <c r="BC72" s="360">
        <v>1504.81</v>
      </c>
      <c r="BD72" s="254">
        <v>2383301</v>
      </c>
      <c r="BE72" s="254">
        <v>16330</v>
      </c>
      <c r="BF72" s="254">
        <v>593373</v>
      </c>
      <c r="BG72" s="254">
        <v>30262</v>
      </c>
      <c r="BH72" s="254">
        <v>584191</v>
      </c>
      <c r="BI72" s="254">
        <v>41180</v>
      </c>
      <c r="BJ72" s="254">
        <v>100974</v>
      </c>
      <c r="BK72" s="254">
        <v>6160</v>
      </c>
      <c r="BL72" s="254">
        <v>213245</v>
      </c>
      <c r="BM72" s="254">
        <v>79</v>
      </c>
      <c r="BN72" s="295">
        <v>1165712</v>
      </c>
      <c r="BO72" s="296">
        <v>7987</v>
      </c>
      <c r="BP72" s="296">
        <v>728610</v>
      </c>
      <c r="BQ72" s="296">
        <v>37159</v>
      </c>
      <c r="BR72" s="62"/>
      <c r="BS72" s="126"/>
      <c r="BT72" s="62">
        <f t="shared" si="53"/>
        <v>3549013</v>
      </c>
      <c r="BU72" s="62">
        <f t="shared" si="53"/>
        <v>24317</v>
      </c>
      <c r="BV72" s="253">
        <f t="shared" si="53"/>
        <v>1321983</v>
      </c>
      <c r="BW72" s="253">
        <f t="shared" si="53"/>
        <v>67421</v>
      </c>
      <c r="BX72" s="62">
        <f t="shared" si="54"/>
        <v>584191</v>
      </c>
      <c r="BY72" s="62">
        <f t="shared" si="54"/>
        <v>41180</v>
      </c>
      <c r="BZ72" s="62">
        <f t="shared" si="55"/>
        <v>100974</v>
      </c>
      <c r="CA72" s="62">
        <f t="shared" si="56"/>
        <v>6160</v>
      </c>
      <c r="CB72" s="62">
        <f t="shared" si="70"/>
        <v>213245</v>
      </c>
      <c r="CC72" s="126">
        <f t="shared" si="70"/>
        <v>79</v>
      </c>
      <c r="CD72" s="369">
        <v>3276814</v>
      </c>
      <c r="CE72" s="369">
        <v>223550</v>
      </c>
      <c r="CF72" s="152">
        <v>3215247</v>
      </c>
      <c r="CG72" s="153">
        <v>219382</v>
      </c>
      <c r="CH72" s="160">
        <v>552707</v>
      </c>
      <c r="CI72" s="160">
        <v>38930</v>
      </c>
      <c r="CJ72" s="153">
        <v>19177</v>
      </c>
      <c r="CK72" s="154">
        <v>766</v>
      </c>
      <c r="CL72" s="125">
        <f t="shared" si="71"/>
        <v>3875084</v>
      </c>
      <c r="CM72" s="126">
        <f t="shared" si="72"/>
        <v>94011</v>
      </c>
      <c r="CN72" s="62">
        <f t="shared" si="51"/>
        <v>1894322</v>
      </c>
      <c r="CO72" s="62">
        <f t="shared" si="52"/>
        <v>45146</v>
      </c>
      <c r="CP72" s="155">
        <f t="shared" si="73"/>
        <v>5769406</v>
      </c>
      <c r="CQ72" s="153">
        <f t="shared" si="74"/>
        <v>139157</v>
      </c>
      <c r="CR72" s="153">
        <f t="shared" si="75"/>
        <v>3787131</v>
      </c>
      <c r="CS72" s="153">
        <f t="shared" si="76"/>
        <v>259078</v>
      </c>
      <c r="CT72" s="245">
        <v>10792</v>
      </c>
      <c r="CU72" s="153">
        <f t="shared" si="77"/>
        <v>9556537</v>
      </c>
      <c r="CV72" s="154">
        <f t="shared" si="78"/>
        <v>409027</v>
      </c>
      <c r="CW72" s="153">
        <f t="shared" si="57"/>
        <v>34.13689700130378</v>
      </c>
      <c r="CX72" s="153">
        <f t="shared" si="58"/>
        <v>0.8281740019028154</v>
      </c>
      <c r="CY72" s="153">
        <f t="shared" si="59"/>
        <v>16.687709221607527</v>
      </c>
      <c r="CZ72" s="153">
        <f t="shared" si="60"/>
        <v>0.39770605024842315</v>
      </c>
      <c r="DA72" s="155">
        <f t="shared" si="61"/>
        <v>50.82460622291131</v>
      </c>
      <c r="DB72" s="155">
        <f t="shared" si="62"/>
        <v>1.2258800521512385</v>
      </c>
      <c r="DC72" s="155">
        <f t="shared" si="63"/>
        <v>28.86653863772508</v>
      </c>
      <c r="DD72" s="155">
        <f t="shared" si="64"/>
        <v>1.969325910003876</v>
      </c>
      <c r="DE72" s="155">
        <f t="shared" si="65"/>
        <v>33.36208992564925</v>
      </c>
      <c r="DF72" s="63">
        <f t="shared" si="66"/>
        <v>2.282303816202121</v>
      </c>
      <c r="DG72" s="63">
        <f t="shared" si="67"/>
        <v>0.09507029846012897</v>
      </c>
      <c r="DH72" s="155">
        <f t="shared" si="68"/>
        <v>84.18669614856056</v>
      </c>
      <c r="DI72" s="131">
        <f t="shared" si="69"/>
        <v>3.6032541668134885</v>
      </c>
      <c r="DJ72" s="133" t="s">
        <v>837</v>
      </c>
      <c r="DK72" s="58">
        <v>0</v>
      </c>
      <c r="DL72" s="58">
        <v>0</v>
      </c>
      <c r="DM72" s="134" t="s">
        <v>839</v>
      </c>
      <c r="DN72" s="255"/>
      <c r="DO72" s="256"/>
    </row>
    <row r="73" spans="1:119" ht="15">
      <c r="A73" s="26">
        <v>17030</v>
      </c>
      <c r="B73" s="23" t="s">
        <v>688</v>
      </c>
      <c r="C73" s="97" t="s">
        <v>808</v>
      </c>
      <c r="D73" s="40" t="s">
        <v>205</v>
      </c>
      <c r="E73" s="90" t="s">
        <v>206</v>
      </c>
      <c r="F73" s="286" t="s">
        <v>906</v>
      </c>
      <c r="G73" s="287" t="s">
        <v>1615</v>
      </c>
      <c r="H73" s="288" t="s">
        <v>1616</v>
      </c>
      <c r="I73" s="16" t="s">
        <v>1180</v>
      </c>
      <c r="J73" s="44" t="s">
        <v>1181</v>
      </c>
      <c r="K73" s="16" t="s">
        <v>1182</v>
      </c>
      <c r="L73" s="104">
        <v>18040</v>
      </c>
      <c r="M73" s="59">
        <v>18012</v>
      </c>
      <c r="N73" s="71">
        <f t="shared" si="50"/>
        <v>-0.0005181730698053203</v>
      </c>
      <c r="O73" s="59"/>
      <c r="P73" s="59"/>
      <c r="Q73" s="59"/>
      <c r="R73" s="105"/>
      <c r="S73" s="115">
        <v>0.2364190687361419</v>
      </c>
      <c r="T73" s="60">
        <v>0.031</v>
      </c>
      <c r="U73" s="61">
        <v>58669</v>
      </c>
      <c r="V73" s="61">
        <v>997</v>
      </c>
      <c r="W73" s="60">
        <v>0.042405764966740575</v>
      </c>
      <c r="X73" s="116">
        <v>722058</v>
      </c>
      <c r="Y73" s="315">
        <v>0.6191</v>
      </c>
      <c r="Z73" s="316">
        <v>0.013300000000000001</v>
      </c>
      <c r="AA73" s="316">
        <v>0.0139</v>
      </c>
      <c r="AB73" s="316">
        <v>0.0716</v>
      </c>
      <c r="AC73" s="316">
        <v>0.0545</v>
      </c>
      <c r="AD73" s="316">
        <v>0.2262</v>
      </c>
      <c r="AE73" s="316">
        <v>0.0013</v>
      </c>
      <c r="AF73" s="316">
        <v>0</v>
      </c>
      <c r="AG73" s="329">
        <v>891.72</v>
      </c>
      <c r="AH73" s="329">
        <v>20.2</v>
      </c>
      <c r="AI73" s="330">
        <v>1055.52</v>
      </c>
      <c r="AJ73" s="315">
        <v>0.6085</v>
      </c>
      <c r="AK73" s="316">
        <v>0.0842</v>
      </c>
      <c r="AL73" s="316">
        <v>0.09380000000000001</v>
      </c>
      <c r="AM73" s="316">
        <v>0.08900000000000001</v>
      </c>
      <c r="AN73" s="316">
        <v>0.10400000000000001</v>
      </c>
      <c r="AO73" s="316">
        <v>0.0089</v>
      </c>
      <c r="AP73" s="316">
        <v>0</v>
      </c>
      <c r="AQ73" s="316">
        <v>0.0116</v>
      </c>
      <c r="AR73" s="316">
        <v>0.7232</v>
      </c>
      <c r="AS73" s="316">
        <v>0.1592</v>
      </c>
      <c r="AT73" s="316">
        <v>0.0454</v>
      </c>
      <c r="AU73" s="316">
        <v>0.028300000000000002</v>
      </c>
      <c r="AV73" s="345">
        <v>0.043899999999999995</v>
      </c>
      <c r="AW73" s="359">
        <v>0</v>
      </c>
      <c r="AX73" s="354">
        <v>7.84</v>
      </c>
      <c r="AY73" s="354">
        <v>59.09</v>
      </c>
      <c r="AZ73" s="354">
        <v>88.68</v>
      </c>
      <c r="BA73" s="354">
        <v>899.91</v>
      </c>
      <c r="BB73" s="354">
        <v>1055.52</v>
      </c>
      <c r="BC73" s="360">
        <v>66.93</v>
      </c>
      <c r="BD73" s="254">
        <v>370121</v>
      </c>
      <c r="BE73" s="254">
        <v>2536</v>
      </c>
      <c r="BF73" s="254">
        <v>226836</v>
      </c>
      <c r="BG73" s="254">
        <v>11568</v>
      </c>
      <c r="BH73" s="254">
        <v>66348</v>
      </c>
      <c r="BI73" s="254">
        <v>4677</v>
      </c>
      <c r="BJ73" s="254">
        <v>11466</v>
      </c>
      <c r="BK73" s="254">
        <v>700</v>
      </c>
      <c r="BL73" s="62"/>
      <c r="BM73" s="62"/>
      <c r="BN73" s="295">
        <v>109077</v>
      </c>
      <c r="BO73" s="296">
        <v>747</v>
      </c>
      <c r="BP73" s="62"/>
      <c r="BQ73" s="62"/>
      <c r="BR73" s="62"/>
      <c r="BS73" s="126"/>
      <c r="BT73" s="62">
        <f t="shared" si="53"/>
        <v>479198</v>
      </c>
      <c r="BU73" s="62">
        <f t="shared" si="53"/>
        <v>3283</v>
      </c>
      <c r="BV73" s="253">
        <f t="shared" si="53"/>
        <v>226836</v>
      </c>
      <c r="BW73" s="253">
        <f t="shared" si="53"/>
        <v>11568</v>
      </c>
      <c r="BX73" s="62">
        <f t="shared" si="54"/>
        <v>66348</v>
      </c>
      <c r="BY73" s="62">
        <f t="shared" si="54"/>
        <v>4677</v>
      </c>
      <c r="BZ73" s="62">
        <f t="shared" si="55"/>
        <v>11466</v>
      </c>
      <c r="CA73" s="62">
        <f t="shared" si="56"/>
        <v>700</v>
      </c>
      <c r="CB73" s="62">
        <f t="shared" si="70"/>
        <v>0</v>
      </c>
      <c r="CC73" s="126">
        <f t="shared" si="70"/>
        <v>0</v>
      </c>
      <c r="CD73" s="369">
        <v>497810</v>
      </c>
      <c r="CE73" s="369">
        <v>33967</v>
      </c>
      <c r="CF73" s="152">
        <v>490865</v>
      </c>
      <c r="CG73" s="153">
        <v>33474</v>
      </c>
      <c r="CH73" s="160">
        <v>25764</v>
      </c>
      <c r="CI73" s="160">
        <v>1820</v>
      </c>
      <c r="CJ73" s="153">
        <v>939</v>
      </c>
      <c r="CK73" s="154">
        <v>37</v>
      </c>
      <c r="CL73" s="125">
        <f t="shared" si="71"/>
        <v>674771</v>
      </c>
      <c r="CM73" s="126">
        <f t="shared" si="72"/>
        <v>19481</v>
      </c>
      <c r="CN73" s="62">
        <f t="shared" si="51"/>
        <v>109077</v>
      </c>
      <c r="CO73" s="62">
        <f t="shared" si="52"/>
        <v>747</v>
      </c>
      <c r="CP73" s="155">
        <f t="shared" si="73"/>
        <v>783848</v>
      </c>
      <c r="CQ73" s="153">
        <f t="shared" si="74"/>
        <v>20228</v>
      </c>
      <c r="CR73" s="153">
        <f t="shared" si="75"/>
        <v>517568</v>
      </c>
      <c r="CS73" s="153">
        <f t="shared" si="76"/>
        <v>35331</v>
      </c>
      <c r="CT73" s="245">
        <v>1538</v>
      </c>
      <c r="CU73" s="153">
        <f t="shared" si="77"/>
        <v>1301416</v>
      </c>
      <c r="CV73" s="154">
        <f t="shared" si="78"/>
        <v>57097</v>
      </c>
      <c r="CW73" s="153">
        <f t="shared" si="57"/>
        <v>37.46230290917166</v>
      </c>
      <c r="CX73" s="153">
        <f t="shared" si="58"/>
        <v>1.0815567399511437</v>
      </c>
      <c r="CY73" s="153">
        <f t="shared" si="59"/>
        <v>6.055796135909394</v>
      </c>
      <c r="CZ73" s="153">
        <f t="shared" si="60"/>
        <v>0.041472351765489676</v>
      </c>
      <c r="DA73" s="155">
        <f t="shared" si="61"/>
        <v>43.51809904508106</v>
      </c>
      <c r="DB73" s="155">
        <f t="shared" si="62"/>
        <v>1.1230290917166335</v>
      </c>
      <c r="DC73" s="155">
        <f t="shared" si="63"/>
        <v>27.6376859871197</v>
      </c>
      <c r="DD73" s="155">
        <f t="shared" si="64"/>
        <v>1.8857983566511214</v>
      </c>
      <c r="DE73" s="155">
        <f t="shared" si="65"/>
        <v>28.73462136353542</v>
      </c>
      <c r="DF73" s="63">
        <f t="shared" si="66"/>
        <v>1.9615256495669553</v>
      </c>
      <c r="DG73" s="63">
        <f t="shared" si="67"/>
        <v>0.08538751943149012</v>
      </c>
      <c r="DH73" s="155">
        <f t="shared" si="68"/>
        <v>72.25272040861648</v>
      </c>
      <c r="DI73" s="131">
        <f t="shared" si="69"/>
        <v>3.169942260715079</v>
      </c>
      <c r="DJ73" s="133" t="s">
        <v>838</v>
      </c>
      <c r="DK73" s="58"/>
      <c r="DL73" s="58"/>
      <c r="DM73" s="134" t="s">
        <v>839</v>
      </c>
      <c r="DN73" s="255"/>
      <c r="DO73" s="256"/>
    </row>
    <row r="74" spans="1:119" ht="15">
      <c r="A74" s="26">
        <v>17034</v>
      </c>
      <c r="B74" s="23" t="s">
        <v>689</v>
      </c>
      <c r="C74" s="97" t="s">
        <v>809</v>
      </c>
      <c r="D74" s="40" t="s">
        <v>207</v>
      </c>
      <c r="E74" s="139"/>
      <c r="F74" s="286" t="s">
        <v>907</v>
      </c>
      <c r="G74" s="287" t="s">
        <v>1617</v>
      </c>
      <c r="H74" s="288" t="s">
        <v>1618</v>
      </c>
      <c r="I74" s="16" t="s">
        <v>1183</v>
      </c>
      <c r="J74" s="44" t="s">
        <v>1184</v>
      </c>
      <c r="K74" s="16" t="s">
        <v>1185</v>
      </c>
      <c r="L74" s="104">
        <v>80871</v>
      </c>
      <c r="M74" s="59">
        <v>82785</v>
      </c>
      <c r="N74" s="71">
        <f t="shared" si="50"/>
        <v>0.007706710152805478</v>
      </c>
      <c r="O74" s="35"/>
      <c r="P74" s="33"/>
      <c r="Q74" s="74"/>
      <c r="R74" s="108"/>
      <c r="S74" s="115">
        <v>0.1493118670475201</v>
      </c>
      <c r="T74" s="60">
        <v>0.051</v>
      </c>
      <c r="U74" s="61">
        <v>32322</v>
      </c>
      <c r="V74" s="61">
        <v>767</v>
      </c>
      <c r="W74" s="60">
        <v>0.11753286097612246</v>
      </c>
      <c r="X74" s="116">
        <v>407131</v>
      </c>
      <c r="Y74" s="315">
        <v>0.15810000000000002</v>
      </c>
      <c r="Z74" s="316">
        <v>0.0255</v>
      </c>
      <c r="AA74" s="316">
        <v>0.048799999999999996</v>
      </c>
      <c r="AB74" s="316">
        <v>0.095</v>
      </c>
      <c r="AC74" s="316">
        <v>0.1502</v>
      </c>
      <c r="AD74" s="316">
        <v>0.5193</v>
      </c>
      <c r="AE74" s="316">
        <v>0.0023</v>
      </c>
      <c r="AF74" s="316">
        <v>0.0007000000000000001</v>
      </c>
      <c r="AG74" s="329">
        <v>1735.67</v>
      </c>
      <c r="AH74" s="329">
        <v>47.7</v>
      </c>
      <c r="AI74" s="330">
        <v>1935.68</v>
      </c>
      <c r="AJ74" s="315">
        <v>0.4706</v>
      </c>
      <c r="AK74" s="316">
        <v>0.0519</v>
      </c>
      <c r="AL74" s="316">
        <v>0.1263</v>
      </c>
      <c r="AM74" s="316">
        <v>0.23399999999999999</v>
      </c>
      <c r="AN74" s="316">
        <v>0.095</v>
      </c>
      <c r="AO74" s="316">
        <v>0.0046</v>
      </c>
      <c r="AP74" s="316">
        <v>0.0033</v>
      </c>
      <c r="AQ74" s="316">
        <v>0.014199999999999999</v>
      </c>
      <c r="AR74" s="316">
        <v>0.7759</v>
      </c>
      <c r="AS74" s="316">
        <v>0.1213</v>
      </c>
      <c r="AT74" s="316">
        <v>0.0326</v>
      </c>
      <c r="AU74" s="316">
        <v>0.034</v>
      </c>
      <c r="AV74" s="345">
        <v>0.0363</v>
      </c>
      <c r="AW74" s="359">
        <v>0</v>
      </c>
      <c r="AX74" s="354">
        <v>0</v>
      </c>
      <c r="AY74" s="354">
        <v>163.68</v>
      </c>
      <c r="AZ74" s="354">
        <v>0</v>
      </c>
      <c r="BA74" s="354">
        <v>1772</v>
      </c>
      <c r="BB74" s="354">
        <v>1935.68</v>
      </c>
      <c r="BC74" s="360">
        <v>163.68</v>
      </c>
      <c r="BD74" s="258">
        <v>1247943</v>
      </c>
      <c r="BE74" s="258">
        <v>8551</v>
      </c>
      <c r="BF74" s="258">
        <v>370252</v>
      </c>
      <c r="BG74" s="258">
        <v>18883</v>
      </c>
      <c r="BH74" s="258">
        <v>727127</v>
      </c>
      <c r="BI74" s="258">
        <v>51255</v>
      </c>
      <c r="BJ74" s="258">
        <v>126492</v>
      </c>
      <c r="BK74" s="258">
        <v>7717</v>
      </c>
      <c r="BL74" s="258">
        <v>263404</v>
      </c>
      <c r="BM74" s="258">
        <v>97</v>
      </c>
      <c r="BN74" s="297">
        <v>1985177</v>
      </c>
      <c r="BO74" s="298">
        <v>13602</v>
      </c>
      <c r="BP74" s="298">
        <v>1908544</v>
      </c>
      <c r="BQ74" s="298">
        <v>97336</v>
      </c>
      <c r="BR74" s="62"/>
      <c r="BS74" s="126"/>
      <c r="BT74" s="62">
        <f t="shared" si="53"/>
        <v>3233120</v>
      </c>
      <c r="BU74" s="62">
        <f t="shared" si="53"/>
        <v>22153</v>
      </c>
      <c r="BV74" s="253">
        <f t="shared" si="53"/>
        <v>2278796</v>
      </c>
      <c r="BW74" s="253">
        <f t="shared" si="53"/>
        <v>116219</v>
      </c>
      <c r="BX74" s="62">
        <f t="shared" si="54"/>
        <v>727127</v>
      </c>
      <c r="BY74" s="62">
        <f t="shared" si="54"/>
        <v>51255</v>
      </c>
      <c r="BZ74" s="62">
        <f t="shared" si="55"/>
        <v>126492</v>
      </c>
      <c r="CA74" s="62">
        <f t="shared" si="56"/>
        <v>7717</v>
      </c>
      <c r="CB74" s="62">
        <f t="shared" si="70"/>
        <v>263404</v>
      </c>
      <c r="CC74" s="126">
        <f t="shared" si="70"/>
        <v>97</v>
      </c>
      <c r="CD74" s="369">
        <v>1877053</v>
      </c>
      <c r="CE74" s="369">
        <v>128333</v>
      </c>
      <c r="CF74" s="152">
        <v>1854102</v>
      </c>
      <c r="CG74" s="153">
        <v>126799</v>
      </c>
      <c r="CH74" s="160">
        <v>574717</v>
      </c>
      <c r="CI74" s="160">
        <v>40434</v>
      </c>
      <c r="CJ74" s="153">
        <v>10798</v>
      </c>
      <c r="CK74" s="154">
        <v>430</v>
      </c>
      <c r="CL74" s="125">
        <f t="shared" si="71"/>
        <v>2735218</v>
      </c>
      <c r="CM74" s="126">
        <f t="shared" si="72"/>
        <v>86503</v>
      </c>
      <c r="CN74" s="62">
        <f t="shared" si="51"/>
        <v>3893721</v>
      </c>
      <c r="CO74" s="62">
        <f t="shared" si="52"/>
        <v>110938</v>
      </c>
      <c r="CP74" s="155">
        <f t="shared" si="73"/>
        <v>6628939</v>
      </c>
      <c r="CQ74" s="153">
        <f t="shared" si="74"/>
        <v>197441</v>
      </c>
      <c r="CR74" s="153">
        <f t="shared" si="75"/>
        <v>2439617</v>
      </c>
      <c r="CS74" s="153">
        <f t="shared" si="76"/>
        <v>167663</v>
      </c>
      <c r="CT74" s="245">
        <v>17308</v>
      </c>
      <c r="CU74" s="153">
        <f t="shared" si="77"/>
        <v>9068556</v>
      </c>
      <c r="CV74" s="154">
        <f t="shared" si="78"/>
        <v>382412</v>
      </c>
      <c r="CW74" s="153">
        <f t="shared" si="57"/>
        <v>33.0400193271728</v>
      </c>
      <c r="CX74" s="153">
        <f t="shared" si="58"/>
        <v>1.0449115177870387</v>
      </c>
      <c r="CY74" s="153">
        <f t="shared" si="59"/>
        <v>47.03413661895271</v>
      </c>
      <c r="CZ74" s="153">
        <f t="shared" si="60"/>
        <v>1.3400736848462886</v>
      </c>
      <c r="DA74" s="155">
        <f t="shared" si="61"/>
        <v>80.0741559461255</v>
      </c>
      <c r="DB74" s="155">
        <f t="shared" si="62"/>
        <v>2.3849852026333274</v>
      </c>
      <c r="DC74" s="155">
        <f t="shared" si="63"/>
        <v>22.673829800084555</v>
      </c>
      <c r="DD74" s="155">
        <f t="shared" si="64"/>
        <v>1.5501962915987195</v>
      </c>
      <c r="DE74" s="155">
        <f t="shared" si="65"/>
        <v>29.469312073443255</v>
      </c>
      <c r="DF74" s="63">
        <f t="shared" si="66"/>
        <v>2.0252823579150814</v>
      </c>
      <c r="DG74" s="63">
        <f t="shared" si="67"/>
        <v>0.2090716917315939</v>
      </c>
      <c r="DH74" s="155">
        <f t="shared" si="68"/>
        <v>109.54346801956876</v>
      </c>
      <c r="DI74" s="131">
        <f t="shared" si="69"/>
        <v>4.619339252280002</v>
      </c>
      <c r="DJ74" s="133" t="s">
        <v>837</v>
      </c>
      <c r="DK74" s="58">
        <v>1</v>
      </c>
      <c r="DL74" s="58">
        <v>1</v>
      </c>
      <c r="DM74" s="134" t="s">
        <v>839</v>
      </c>
      <c r="DN74" s="255"/>
      <c r="DO74" s="256"/>
    </row>
    <row r="75" spans="1:119" ht="15">
      <c r="A75" s="26">
        <v>17040</v>
      </c>
      <c r="B75" s="23" t="s">
        <v>690</v>
      </c>
      <c r="C75" s="97" t="s">
        <v>812</v>
      </c>
      <c r="D75" s="40" t="s">
        <v>208</v>
      </c>
      <c r="E75" s="90" t="s">
        <v>209</v>
      </c>
      <c r="F75" s="22" t="s">
        <v>908</v>
      </c>
      <c r="G75" s="35" t="s">
        <v>1619</v>
      </c>
      <c r="H75" s="33" t="s">
        <v>1620</v>
      </c>
      <c r="I75" s="16" t="s">
        <v>1186</v>
      </c>
      <c r="J75" s="44" t="s">
        <v>1187</v>
      </c>
      <c r="K75" s="16" t="s">
        <v>1188</v>
      </c>
      <c r="L75" s="104">
        <v>17513</v>
      </c>
      <c r="M75" s="59">
        <v>17682</v>
      </c>
      <c r="N75" s="71">
        <f t="shared" si="50"/>
        <v>0.003185914112279901</v>
      </c>
      <c r="O75" s="59"/>
      <c r="P75" s="59"/>
      <c r="Q75" s="59"/>
      <c r="R75" s="105"/>
      <c r="S75" s="115">
        <v>0.13704105521612517</v>
      </c>
      <c r="T75" s="60">
        <v>0.052000000000000005</v>
      </c>
      <c r="U75" s="61">
        <v>32113</v>
      </c>
      <c r="V75" s="61">
        <v>743</v>
      </c>
      <c r="W75" s="60">
        <v>0.08079712213784046</v>
      </c>
      <c r="X75" s="116">
        <v>385806</v>
      </c>
      <c r="Y75" s="315">
        <v>0.2445</v>
      </c>
      <c r="Z75" s="316">
        <v>0.0817</v>
      </c>
      <c r="AA75" s="316">
        <v>0.043</v>
      </c>
      <c r="AB75" s="316">
        <v>0.1023</v>
      </c>
      <c r="AC75" s="316">
        <v>0.0524</v>
      </c>
      <c r="AD75" s="316">
        <v>0.4747</v>
      </c>
      <c r="AE75" s="316">
        <v>0.0012</v>
      </c>
      <c r="AF75" s="316">
        <v>0</v>
      </c>
      <c r="AG75" s="329">
        <v>589.48</v>
      </c>
      <c r="AH75" s="329">
        <v>30</v>
      </c>
      <c r="AI75" s="330">
        <v>711.49</v>
      </c>
      <c r="AJ75" s="315">
        <v>0.5429999999999999</v>
      </c>
      <c r="AK75" s="316">
        <v>0.0768</v>
      </c>
      <c r="AL75" s="316">
        <v>0.1629</v>
      </c>
      <c r="AM75" s="316">
        <v>0.1386</v>
      </c>
      <c r="AN75" s="316">
        <v>0.0537</v>
      </c>
      <c r="AO75" s="316">
        <v>0.011000000000000001</v>
      </c>
      <c r="AP75" s="316">
        <v>0.0029</v>
      </c>
      <c r="AQ75" s="316">
        <v>0.011000000000000001</v>
      </c>
      <c r="AR75" s="316">
        <v>0.7373999999999999</v>
      </c>
      <c r="AS75" s="316">
        <v>0.18789999999999998</v>
      </c>
      <c r="AT75" s="316">
        <v>0.0258</v>
      </c>
      <c r="AU75" s="316">
        <v>0.0258</v>
      </c>
      <c r="AV75" s="345">
        <v>0.0231</v>
      </c>
      <c r="AW75" s="359">
        <v>0</v>
      </c>
      <c r="AX75" s="354">
        <v>0</v>
      </c>
      <c r="AY75" s="354">
        <v>43.89</v>
      </c>
      <c r="AZ75" s="354">
        <v>60.6</v>
      </c>
      <c r="BA75" s="354">
        <v>605.35</v>
      </c>
      <c r="BB75" s="354">
        <v>709.84</v>
      </c>
      <c r="BC75" s="360">
        <v>43.89</v>
      </c>
      <c r="BD75" s="254">
        <v>284061</v>
      </c>
      <c r="BE75" s="254">
        <v>1946</v>
      </c>
      <c r="BF75" s="254">
        <v>71565</v>
      </c>
      <c r="BG75" s="254">
        <v>3650</v>
      </c>
      <c r="BH75" s="254">
        <v>115358</v>
      </c>
      <c r="BI75" s="254">
        <v>8132</v>
      </c>
      <c r="BJ75" s="254">
        <v>20020</v>
      </c>
      <c r="BK75" s="254">
        <v>1221</v>
      </c>
      <c r="BL75" s="254">
        <v>41906</v>
      </c>
      <c r="BM75" s="254">
        <v>16</v>
      </c>
      <c r="BN75" s="295">
        <v>165459</v>
      </c>
      <c r="BO75" s="296">
        <v>1134</v>
      </c>
      <c r="BP75" s="296">
        <v>400250</v>
      </c>
      <c r="BQ75" s="296">
        <v>20413</v>
      </c>
      <c r="BR75" s="62"/>
      <c r="BS75" s="126"/>
      <c r="BT75" s="62">
        <f t="shared" si="53"/>
        <v>449520</v>
      </c>
      <c r="BU75" s="62">
        <f t="shared" si="53"/>
        <v>3080</v>
      </c>
      <c r="BV75" s="253">
        <f t="shared" si="53"/>
        <v>471815</v>
      </c>
      <c r="BW75" s="253">
        <f t="shared" si="53"/>
        <v>24063</v>
      </c>
      <c r="BX75" s="62">
        <f t="shared" si="54"/>
        <v>115358</v>
      </c>
      <c r="BY75" s="62">
        <f t="shared" si="54"/>
        <v>8132</v>
      </c>
      <c r="BZ75" s="62">
        <f t="shared" si="55"/>
        <v>20020</v>
      </c>
      <c r="CA75" s="62">
        <f t="shared" si="56"/>
        <v>1221</v>
      </c>
      <c r="CB75" s="62">
        <f t="shared" si="70"/>
        <v>41906</v>
      </c>
      <c r="CC75" s="126">
        <f t="shared" si="70"/>
        <v>16</v>
      </c>
      <c r="CD75" s="369">
        <v>428761</v>
      </c>
      <c r="CE75" s="369">
        <v>29309</v>
      </c>
      <c r="CF75" s="152">
        <v>422310</v>
      </c>
      <c r="CG75" s="153">
        <v>28903</v>
      </c>
      <c r="CH75" s="160">
        <v>67904</v>
      </c>
      <c r="CI75" s="160">
        <v>4782</v>
      </c>
      <c r="CJ75" s="153">
        <v>3015</v>
      </c>
      <c r="CK75" s="154">
        <v>121</v>
      </c>
      <c r="CL75" s="125">
        <f t="shared" si="71"/>
        <v>532910</v>
      </c>
      <c r="CM75" s="126">
        <f t="shared" si="72"/>
        <v>14965</v>
      </c>
      <c r="CN75" s="62">
        <f t="shared" si="51"/>
        <v>565709</v>
      </c>
      <c r="CO75" s="62">
        <f t="shared" si="52"/>
        <v>21547</v>
      </c>
      <c r="CP75" s="155">
        <f t="shared" si="73"/>
        <v>1098619</v>
      </c>
      <c r="CQ75" s="153">
        <f t="shared" si="74"/>
        <v>36512</v>
      </c>
      <c r="CR75" s="153">
        <f t="shared" si="75"/>
        <v>493229</v>
      </c>
      <c r="CS75" s="153">
        <f t="shared" si="76"/>
        <v>33806</v>
      </c>
      <c r="CT75" s="245">
        <v>1271</v>
      </c>
      <c r="CU75" s="153">
        <f t="shared" si="77"/>
        <v>1591848</v>
      </c>
      <c r="CV75" s="154">
        <f t="shared" si="78"/>
        <v>71589</v>
      </c>
      <c r="CW75" s="153">
        <f t="shared" si="57"/>
        <v>30.138558986539984</v>
      </c>
      <c r="CX75" s="153">
        <f t="shared" si="58"/>
        <v>0.8463409116615768</v>
      </c>
      <c r="CY75" s="153">
        <f t="shared" si="59"/>
        <v>31.99349621083588</v>
      </c>
      <c r="CZ75" s="153">
        <f t="shared" si="60"/>
        <v>1.2185838706028729</v>
      </c>
      <c r="DA75" s="155">
        <f t="shared" si="61"/>
        <v>62.13205519737586</v>
      </c>
      <c r="DB75" s="155">
        <f t="shared" si="62"/>
        <v>2.0649247822644496</v>
      </c>
      <c r="DC75" s="155">
        <f t="shared" si="63"/>
        <v>24.24844474606945</v>
      </c>
      <c r="DD75" s="155">
        <f t="shared" si="64"/>
        <v>1.6575613618368963</v>
      </c>
      <c r="DE75" s="155">
        <f t="shared" si="65"/>
        <v>27.894412396787693</v>
      </c>
      <c r="DF75" s="63">
        <f t="shared" si="66"/>
        <v>1.9118877954982467</v>
      </c>
      <c r="DG75" s="63">
        <f t="shared" si="67"/>
        <v>0.07188100893564077</v>
      </c>
      <c r="DH75" s="155">
        <f t="shared" si="68"/>
        <v>90.02646759416356</v>
      </c>
      <c r="DI75" s="131">
        <f t="shared" si="69"/>
        <v>4.048693586698337</v>
      </c>
      <c r="DJ75" s="133" t="s">
        <v>838</v>
      </c>
      <c r="DK75" s="58"/>
      <c r="DL75" s="58"/>
      <c r="DM75" s="134" t="s">
        <v>837</v>
      </c>
      <c r="DN75" s="255"/>
      <c r="DO75" s="256"/>
    </row>
    <row r="76" spans="1:119" ht="15">
      <c r="A76" s="26">
        <v>17041</v>
      </c>
      <c r="B76" s="23" t="s">
        <v>691</v>
      </c>
      <c r="C76" s="97" t="s">
        <v>809</v>
      </c>
      <c r="D76" s="40" t="s">
        <v>210</v>
      </c>
      <c r="E76" s="90" t="s">
        <v>211</v>
      </c>
      <c r="F76" s="22" t="s">
        <v>909</v>
      </c>
      <c r="G76" s="143" t="s">
        <v>1621</v>
      </c>
      <c r="H76" s="33" t="s">
        <v>1622</v>
      </c>
      <c r="I76" s="16" t="s">
        <v>1189</v>
      </c>
      <c r="J76" s="44" t="s">
        <v>1190</v>
      </c>
      <c r="K76" s="16" t="s">
        <v>1191</v>
      </c>
      <c r="L76" s="104">
        <v>15260</v>
      </c>
      <c r="M76" s="59">
        <v>16174</v>
      </c>
      <c r="N76" s="71">
        <f t="shared" si="50"/>
        <v>0.018836816289518166</v>
      </c>
      <c r="O76" s="59"/>
      <c r="P76" s="59"/>
      <c r="Q76" s="59"/>
      <c r="R76" s="105"/>
      <c r="S76" s="115">
        <v>0.10615989515072084</v>
      </c>
      <c r="T76" s="60">
        <v>0.040999999999999995</v>
      </c>
      <c r="U76" s="61">
        <v>36692</v>
      </c>
      <c r="V76" s="61">
        <v>948</v>
      </c>
      <c r="W76" s="60">
        <v>0.021952817824377458</v>
      </c>
      <c r="X76" s="116">
        <v>415643</v>
      </c>
      <c r="Y76" s="315">
        <v>0.5690999999999999</v>
      </c>
      <c r="Z76" s="316">
        <v>0.1091</v>
      </c>
      <c r="AA76" s="316">
        <v>0.06</v>
      </c>
      <c r="AB76" s="316">
        <v>0.1764</v>
      </c>
      <c r="AC76" s="316">
        <v>0</v>
      </c>
      <c r="AD76" s="316">
        <v>0.0827</v>
      </c>
      <c r="AE76" s="316">
        <v>0.0009</v>
      </c>
      <c r="AF76" s="316">
        <v>0.0018</v>
      </c>
      <c r="AG76" s="329">
        <v>1624.19</v>
      </c>
      <c r="AH76" s="329">
        <v>9.96</v>
      </c>
      <c r="AI76" s="330">
        <v>1776.55</v>
      </c>
      <c r="AJ76" s="315">
        <v>0.7497</v>
      </c>
      <c r="AK76" s="316">
        <v>0.07690000000000001</v>
      </c>
      <c r="AL76" s="316">
        <v>0.0816</v>
      </c>
      <c r="AM76" s="316">
        <v>0.0466</v>
      </c>
      <c r="AN76" s="316">
        <v>0.0263</v>
      </c>
      <c r="AO76" s="316">
        <v>0.0088</v>
      </c>
      <c r="AP76" s="316">
        <v>0.0013</v>
      </c>
      <c r="AQ76" s="316">
        <v>0.0088</v>
      </c>
      <c r="AR76" s="316">
        <v>0.3261</v>
      </c>
      <c r="AS76" s="316">
        <v>0.35009999999999997</v>
      </c>
      <c r="AT76" s="316">
        <v>0.24170000000000003</v>
      </c>
      <c r="AU76" s="316">
        <v>0.048</v>
      </c>
      <c r="AV76" s="345">
        <v>0.0341</v>
      </c>
      <c r="AW76" s="359">
        <v>0</v>
      </c>
      <c r="AX76" s="354">
        <v>0</v>
      </c>
      <c r="AY76" s="354">
        <v>60.82</v>
      </c>
      <c r="AZ76" s="354">
        <v>77.04</v>
      </c>
      <c r="BA76" s="354">
        <v>1638.69</v>
      </c>
      <c r="BB76" s="354">
        <v>1776.55</v>
      </c>
      <c r="BC76" s="360">
        <v>60.82</v>
      </c>
      <c r="BD76" s="254">
        <v>306768</v>
      </c>
      <c r="BE76" s="254">
        <v>2102</v>
      </c>
      <c r="BF76" s="254">
        <v>99378</v>
      </c>
      <c r="BG76" s="254">
        <v>5069</v>
      </c>
      <c r="BH76" s="254">
        <v>69226</v>
      </c>
      <c r="BI76" s="254">
        <v>4880</v>
      </c>
      <c r="BJ76" s="254">
        <v>11956</v>
      </c>
      <c r="BK76" s="254">
        <v>729</v>
      </c>
      <c r="BL76" s="62"/>
      <c r="BM76" s="62"/>
      <c r="BN76" s="295">
        <v>132718</v>
      </c>
      <c r="BO76" s="296">
        <v>909</v>
      </c>
      <c r="BP76" s="296">
        <v>100001</v>
      </c>
      <c r="BQ76" s="296">
        <v>5100</v>
      </c>
      <c r="BR76" s="62"/>
      <c r="BS76" s="126"/>
      <c r="BT76" s="62">
        <f t="shared" si="53"/>
        <v>439486</v>
      </c>
      <c r="BU76" s="62">
        <f t="shared" si="53"/>
        <v>3011</v>
      </c>
      <c r="BV76" s="253">
        <f t="shared" si="53"/>
        <v>199379</v>
      </c>
      <c r="BW76" s="253">
        <f t="shared" si="53"/>
        <v>10169</v>
      </c>
      <c r="BX76" s="62">
        <f t="shared" si="54"/>
        <v>69226</v>
      </c>
      <c r="BY76" s="62">
        <f t="shared" si="54"/>
        <v>4880</v>
      </c>
      <c r="BZ76" s="62">
        <f t="shared" si="55"/>
        <v>11956</v>
      </c>
      <c r="CA76" s="62">
        <f t="shared" si="56"/>
        <v>729</v>
      </c>
      <c r="CB76" s="62">
        <f t="shared" si="70"/>
        <v>0</v>
      </c>
      <c r="CC76" s="126">
        <f t="shared" si="70"/>
        <v>0</v>
      </c>
      <c r="CD76" s="369">
        <v>535935</v>
      </c>
      <c r="CE76" s="369">
        <v>36524</v>
      </c>
      <c r="CF76" s="152">
        <v>523346</v>
      </c>
      <c r="CG76" s="153">
        <v>35678</v>
      </c>
      <c r="CH76" s="160">
        <v>128651</v>
      </c>
      <c r="CI76" s="160">
        <v>9060</v>
      </c>
      <c r="CJ76" s="153">
        <v>5839</v>
      </c>
      <c r="CK76" s="154">
        <v>233</v>
      </c>
      <c r="CL76" s="125">
        <f t="shared" si="71"/>
        <v>487328</v>
      </c>
      <c r="CM76" s="126">
        <f t="shared" si="72"/>
        <v>12780</v>
      </c>
      <c r="CN76" s="62">
        <f t="shared" si="51"/>
        <v>232719</v>
      </c>
      <c r="CO76" s="62">
        <f t="shared" si="52"/>
        <v>6009</v>
      </c>
      <c r="CP76" s="155">
        <f t="shared" si="73"/>
        <v>720047</v>
      </c>
      <c r="CQ76" s="153">
        <f t="shared" si="74"/>
        <v>18789</v>
      </c>
      <c r="CR76" s="153">
        <f t="shared" si="75"/>
        <v>657836</v>
      </c>
      <c r="CS76" s="153">
        <f t="shared" si="76"/>
        <v>44971</v>
      </c>
      <c r="CT76" s="245">
        <v>1428</v>
      </c>
      <c r="CU76" s="153">
        <f t="shared" si="77"/>
        <v>1377883</v>
      </c>
      <c r="CV76" s="154">
        <f t="shared" si="78"/>
        <v>65188</v>
      </c>
      <c r="CW76" s="153">
        <f t="shared" si="57"/>
        <v>30.130332632620256</v>
      </c>
      <c r="CX76" s="153">
        <f t="shared" si="58"/>
        <v>0.79015704216644</v>
      </c>
      <c r="CY76" s="153">
        <f t="shared" si="59"/>
        <v>14.388462965252875</v>
      </c>
      <c r="CZ76" s="153">
        <f t="shared" si="60"/>
        <v>0.3715221961172252</v>
      </c>
      <c r="DA76" s="155">
        <f t="shared" si="61"/>
        <v>44.51879559787313</v>
      </c>
      <c r="DB76" s="155">
        <f t="shared" si="62"/>
        <v>1.1616792382836651</v>
      </c>
      <c r="DC76" s="155">
        <f t="shared" si="63"/>
        <v>33.13558798070978</v>
      </c>
      <c r="DD76" s="155">
        <f t="shared" si="64"/>
        <v>2.258192160257203</v>
      </c>
      <c r="DE76" s="155">
        <f t="shared" si="65"/>
        <v>40.672437244961046</v>
      </c>
      <c r="DF76" s="63">
        <f t="shared" si="66"/>
        <v>2.780450105106962</v>
      </c>
      <c r="DG76" s="63">
        <f t="shared" si="67"/>
        <v>0.08828984790404353</v>
      </c>
      <c r="DH76" s="155">
        <f t="shared" si="68"/>
        <v>85.19123284283418</v>
      </c>
      <c r="DI76" s="131">
        <f t="shared" si="69"/>
        <v>4.030419191294671</v>
      </c>
      <c r="DJ76" s="133" t="s">
        <v>838</v>
      </c>
      <c r="DK76" s="58"/>
      <c r="DL76" s="58"/>
      <c r="DM76" s="134" t="s">
        <v>839</v>
      </c>
      <c r="DN76" s="255"/>
      <c r="DO76" s="256"/>
    </row>
    <row r="77" spans="1:119" ht="15">
      <c r="A77" s="26">
        <v>17042</v>
      </c>
      <c r="B77" s="23" t="s">
        <v>692</v>
      </c>
      <c r="C77" s="97" t="s">
        <v>808</v>
      </c>
      <c r="D77" s="40" t="s">
        <v>212</v>
      </c>
      <c r="E77" s="90" t="s">
        <v>213</v>
      </c>
      <c r="F77" s="22" t="s">
        <v>910</v>
      </c>
      <c r="G77" s="35" t="s">
        <v>1623</v>
      </c>
      <c r="H77" s="33" t="s">
        <v>1624</v>
      </c>
      <c r="I77" s="16" t="s">
        <v>1192</v>
      </c>
      <c r="J77" s="44" t="s">
        <v>1193</v>
      </c>
      <c r="K77" s="16" t="s">
        <v>1194</v>
      </c>
      <c r="L77" s="104">
        <v>4969</v>
      </c>
      <c r="M77" s="59">
        <v>5133</v>
      </c>
      <c r="N77" s="71">
        <f aca="true" t="shared" si="79" ref="N77:N107">(L77/M77-1)/-3</f>
        <v>0.010650042210533154</v>
      </c>
      <c r="O77" s="59"/>
      <c r="P77" s="59"/>
      <c r="Q77" s="59"/>
      <c r="R77" s="105"/>
      <c r="S77" s="115">
        <v>0.11471120949889314</v>
      </c>
      <c r="T77" s="60">
        <v>0.027999999999999997</v>
      </c>
      <c r="U77" s="61">
        <v>43769</v>
      </c>
      <c r="V77" s="61">
        <v>864</v>
      </c>
      <c r="W77" s="60">
        <v>0.00503119339907426</v>
      </c>
      <c r="X77" s="116">
        <v>629368</v>
      </c>
      <c r="Y77" s="315">
        <v>0.789</v>
      </c>
      <c r="Z77" s="316">
        <v>0.026000000000000002</v>
      </c>
      <c r="AA77" s="316">
        <v>0</v>
      </c>
      <c r="AB77" s="316">
        <v>0.1416</v>
      </c>
      <c r="AC77" s="316">
        <v>0</v>
      </c>
      <c r="AD77" s="316">
        <v>0.0202</v>
      </c>
      <c r="AE77" s="316">
        <v>0.0029</v>
      </c>
      <c r="AF77" s="316">
        <v>0.0202</v>
      </c>
      <c r="AG77" s="329">
        <v>5150.92</v>
      </c>
      <c r="AH77" s="329">
        <v>1</v>
      </c>
      <c r="AI77" s="330">
        <v>7011.92</v>
      </c>
      <c r="AJ77" s="315">
        <v>0.8609</v>
      </c>
      <c r="AK77" s="316">
        <v>0.0574</v>
      </c>
      <c r="AL77" s="316">
        <v>0.0287</v>
      </c>
      <c r="AM77" s="316">
        <v>0.0199</v>
      </c>
      <c r="AN77" s="316">
        <v>0.0155</v>
      </c>
      <c r="AO77" s="316">
        <v>0.0132</v>
      </c>
      <c r="AP77" s="316">
        <v>0</v>
      </c>
      <c r="AQ77" s="316">
        <v>0.0044</v>
      </c>
      <c r="AR77" s="316">
        <v>0.0897</v>
      </c>
      <c r="AS77" s="316">
        <v>0.2359</v>
      </c>
      <c r="AT77" s="316">
        <v>0.3538</v>
      </c>
      <c r="AU77" s="316">
        <v>0.27440000000000003</v>
      </c>
      <c r="AV77" s="345">
        <v>0.0462</v>
      </c>
      <c r="AW77" s="359">
        <v>0</v>
      </c>
      <c r="AX77" s="354">
        <v>0</v>
      </c>
      <c r="AY77" s="354">
        <v>779.15</v>
      </c>
      <c r="AZ77" s="354">
        <v>1067.27</v>
      </c>
      <c r="BA77" s="354">
        <v>5165.5</v>
      </c>
      <c r="BB77" s="354">
        <v>7011.92</v>
      </c>
      <c r="BC77" s="360">
        <v>779.15</v>
      </c>
      <c r="BD77" s="254">
        <v>136171</v>
      </c>
      <c r="BE77" s="254">
        <v>933</v>
      </c>
      <c r="BF77" s="254">
        <v>7691</v>
      </c>
      <c r="BG77" s="254">
        <v>392</v>
      </c>
      <c r="BH77" s="254">
        <v>17561</v>
      </c>
      <c r="BI77" s="254">
        <v>1238</v>
      </c>
      <c r="BJ77" s="254">
        <v>3030</v>
      </c>
      <c r="BK77" s="254">
        <v>185</v>
      </c>
      <c r="BL77" s="62"/>
      <c r="BM77" s="62"/>
      <c r="BN77" s="295">
        <v>38004</v>
      </c>
      <c r="BO77" s="296">
        <v>260</v>
      </c>
      <c r="BP77" s="296">
        <v>34582</v>
      </c>
      <c r="BQ77" s="296">
        <v>1764</v>
      </c>
      <c r="BR77" s="62"/>
      <c r="BS77" s="126"/>
      <c r="BT77" s="62">
        <f t="shared" si="53"/>
        <v>174175</v>
      </c>
      <c r="BU77" s="62">
        <f t="shared" si="53"/>
        <v>1193</v>
      </c>
      <c r="BV77" s="253">
        <f t="shared" si="53"/>
        <v>42273</v>
      </c>
      <c r="BW77" s="253">
        <f t="shared" si="53"/>
        <v>2156</v>
      </c>
      <c r="BX77" s="62">
        <f t="shared" si="54"/>
        <v>17561</v>
      </c>
      <c r="BY77" s="62">
        <f t="shared" si="54"/>
        <v>1238</v>
      </c>
      <c r="BZ77" s="62">
        <f t="shared" si="55"/>
        <v>3030</v>
      </c>
      <c r="CA77" s="62">
        <f t="shared" si="56"/>
        <v>185</v>
      </c>
      <c r="CB77" s="62">
        <f t="shared" si="70"/>
        <v>0</v>
      </c>
      <c r="CC77" s="126">
        <f t="shared" si="70"/>
        <v>0</v>
      </c>
      <c r="CD77" s="369">
        <v>175531</v>
      </c>
      <c r="CE77" s="369">
        <v>12031</v>
      </c>
      <c r="CF77" s="152">
        <v>163396</v>
      </c>
      <c r="CG77" s="153">
        <v>11181</v>
      </c>
      <c r="CH77" s="160">
        <v>65874</v>
      </c>
      <c r="CI77" s="160">
        <v>4649</v>
      </c>
      <c r="CJ77" s="153">
        <v>1543</v>
      </c>
      <c r="CK77" s="154">
        <v>62</v>
      </c>
      <c r="CL77" s="125">
        <f t="shared" si="71"/>
        <v>164453</v>
      </c>
      <c r="CM77" s="126">
        <f t="shared" si="72"/>
        <v>2748</v>
      </c>
      <c r="CN77" s="62">
        <f t="shared" si="51"/>
        <v>72586</v>
      </c>
      <c r="CO77" s="62">
        <f t="shared" si="52"/>
        <v>2024</v>
      </c>
      <c r="CP77" s="155">
        <f t="shared" si="73"/>
        <v>237039</v>
      </c>
      <c r="CQ77" s="153">
        <f t="shared" si="74"/>
        <v>4772</v>
      </c>
      <c r="CR77" s="153">
        <f t="shared" si="75"/>
        <v>230813</v>
      </c>
      <c r="CS77" s="153">
        <f t="shared" si="76"/>
        <v>15892</v>
      </c>
      <c r="CT77" s="245">
        <v>117</v>
      </c>
      <c r="CU77" s="153">
        <f t="shared" si="77"/>
        <v>467852</v>
      </c>
      <c r="CV77" s="154">
        <f t="shared" si="78"/>
        <v>20781</v>
      </c>
      <c r="CW77" s="153">
        <f t="shared" si="57"/>
        <v>32.03837911552698</v>
      </c>
      <c r="CX77" s="153">
        <f t="shared" si="58"/>
        <v>0.5353594389246055</v>
      </c>
      <c r="CY77" s="153">
        <f t="shared" si="59"/>
        <v>14.141048120007794</v>
      </c>
      <c r="CZ77" s="153">
        <f t="shared" si="60"/>
        <v>0.39431131891681276</v>
      </c>
      <c r="DA77" s="155">
        <f t="shared" si="61"/>
        <v>46.179427235534774</v>
      </c>
      <c r="DB77" s="155">
        <f t="shared" si="62"/>
        <v>0.9296707578414183</v>
      </c>
      <c r="DC77" s="155">
        <f t="shared" si="63"/>
        <v>34.19657120592246</v>
      </c>
      <c r="DD77" s="155">
        <f t="shared" si="64"/>
        <v>2.3438534969803233</v>
      </c>
      <c r="DE77" s="155">
        <f t="shared" si="65"/>
        <v>44.96649133060588</v>
      </c>
      <c r="DF77" s="63">
        <f t="shared" si="66"/>
        <v>3.096045197740113</v>
      </c>
      <c r="DG77" s="63">
        <f t="shared" si="67"/>
        <v>0.022793687901811806</v>
      </c>
      <c r="DH77" s="155">
        <f t="shared" si="68"/>
        <v>91.14591856614067</v>
      </c>
      <c r="DI77" s="131">
        <f t="shared" si="69"/>
        <v>4.048509643483343</v>
      </c>
      <c r="DJ77" s="133" t="s">
        <v>838</v>
      </c>
      <c r="DK77" s="58"/>
      <c r="DL77" s="58"/>
      <c r="DM77" s="134" t="s">
        <v>839</v>
      </c>
      <c r="DN77" s="255"/>
      <c r="DO77" s="256"/>
    </row>
    <row r="78" spans="1:119" ht="15">
      <c r="A78" s="26">
        <v>17044</v>
      </c>
      <c r="B78" s="23" t="s">
        <v>693</v>
      </c>
      <c r="C78" s="97" t="s">
        <v>809</v>
      </c>
      <c r="D78" s="40" t="s">
        <v>214</v>
      </c>
      <c r="E78" s="90" t="s">
        <v>215</v>
      </c>
      <c r="F78" s="22" t="s">
        <v>911</v>
      </c>
      <c r="G78" s="35" t="s">
        <v>1195</v>
      </c>
      <c r="H78" s="33" t="s">
        <v>1197</v>
      </c>
      <c r="I78" s="16" t="s">
        <v>1195</v>
      </c>
      <c r="J78" s="44" t="s">
        <v>1196</v>
      </c>
      <c r="K78" s="16" t="s">
        <v>1197</v>
      </c>
      <c r="L78" s="104">
        <v>23513</v>
      </c>
      <c r="M78" s="59">
        <v>27328</v>
      </c>
      <c r="N78" s="71">
        <f t="shared" si="79"/>
        <v>0.0465334699453552</v>
      </c>
      <c r="O78" s="59"/>
      <c r="P78" s="59"/>
      <c r="Q78" s="59"/>
      <c r="R78" s="105"/>
      <c r="S78" s="115">
        <v>0.09186407519244673</v>
      </c>
      <c r="T78" s="60">
        <v>0.027000000000000003</v>
      </c>
      <c r="U78" s="61">
        <v>35622</v>
      </c>
      <c r="V78" s="61">
        <v>856</v>
      </c>
      <c r="W78" s="60">
        <v>0.02402926040913537</v>
      </c>
      <c r="X78" s="116">
        <v>384938</v>
      </c>
      <c r="Y78" s="315">
        <v>0.5146999999999999</v>
      </c>
      <c r="Z78" s="316">
        <v>0.0781</v>
      </c>
      <c r="AA78" s="316">
        <v>0.056100000000000004</v>
      </c>
      <c r="AB78" s="316">
        <v>0.218</v>
      </c>
      <c r="AC78" s="316">
        <v>0</v>
      </c>
      <c r="AD78" s="316">
        <v>0.0925</v>
      </c>
      <c r="AE78" s="316">
        <v>0.0023</v>
      </c>
      <c r="AF78" s="316">
        <v>0.0382</v>
      </c>
      <c r="AG78" s="329">
        <v>3122.53</v>
      </c>
      <c r="AH78" s="329">
        <v>8.75</v>
      </c>
      <c r="AI78" s="330">
        <v>4082.51</v>
      </c>
      <c r="AJ78" s="315">
        <v>0.7765000000000001</v>
      </c>
      <c r="AK78" s="316">
        <v>0.081</v>
      </c>
      <c r="AL78" s="316">
        <v>0.057</v>
      </c>
      <c r="AM78" s="316">
        <v>0.0475</v>
      </c>
      <c r="AN78" s="316">
        <v>0.0227</v>
      </c>
      <c r="AO78" s="316">
        <v>0.0116</v>
      </c>
      <c r="AP78" s="316">
        <v>0.0008</v>
      </c>
      <c r="AQ78" s="316">
        <v>0.0029</v>
      </c>
      <c r="AR78" s="316">
        <v>0.2879</v>
      </c>
      <c r="AS78" s="316">
        <v>0.2797</v>
      </c>
      <c r="AT78" s="316">
        <v>0.3507</v>
      </c>
      <c r="AU78" s="316">
        <v>0.0632</v>
      </c>
      <c r="AV78" s="345">
        <v>0.018500000000000003</v>
      </c>
      <c r="AW78" s="359">
        <v>0</v>
      </c>
      <c r="AX78" s="354">
        <v>441.35</v>
      </c>
      <c r="AY78" s="354">
        <v>320.43</v>
      </c>
      <c r="AZ78" s="354">
        <v>131.29</v>
      </c>
      <c r="BA78" s="354">
        <v>3179.42</v>
      </c>
      <c r="BB78" s="354">
        <v>4072.49</v>
      </c>
      <c r="BC78" s="360">
        <v>761.78</v>
      </c>
      <c r="BD78" s="254">
        <v>516965</v>
      </c>
      <c r="BE78" s="254">
        <v>3542</v>
      </c>
      <c r="BF78" s="254">
        <v>120584</v>
      </c>
      <c r="BG78" s="254">
        <v>6150</v>
      </c>
      <c r="BH78" s="254">
        <v>139315</v>
      </c>
      <c r="BI78" s="254">
        <v>9820</v>
      </c>
      <c r="BJ78" s="254">
        <v>24067</v>
      </c>
      <c r="BK78" s="254">
        <v>1468</v>
      </c>
      <c r="BL78" s="254">
        <v>50887</v>
      </c>
      <c r="BM78" s="254">
        <v>19</v>
      </c>
      <c r="BN78" s="295">
        <v>338984</v>
      </c>
      <c r="BO78" s="296">
        <v>2323</v>
      </c>
      <c r="BP78" s="296">
        <v>153238</v>
      </c>
      <c r="BQ78" s="296">
        <v>7815</v>
      </c>
      <c r="BR78" s="62"/>
      <c r="BS78" s="126"/>
      <c r="BT78" s="62">
        <f t="shared" si="53"/>
        <v>855949</v>
      </c>
      <c r="BU78" s="62">
        <f t="shared" si="53"/>
        <v>5865</v>
      </c>
      <c r="BV78" s="253">
        <f t="shared" si="53"/>
        <v>273822</v>
      </c>
      <c r="BW78" s="253">
        <f t="shared" si="53"/>
        <v>13965</v>
      </c>
      <c r="BX78" s="62">
        <f t="shared" si="54"/>
        <v>139315</v>
      </c>
      <c r="BY78" s="62">
        <f t="shared" si="54"/>
        <v>9820</v>
      </c>
      <c r="BZ78" s="62">
        <f t="shared" si="55"/>
        <v>24067</v>
      </c>
      <c r="CA78" s="62">
        <f t="shared" si="56"/>
        <v>1468</v>
      </c>
      <c r="CB78" s="62">
        <f t="shared" si="70"/>
        <v>50887</v>
      </c>
      <c r="CC78" s="126">
        <f t="shared" si="70"/>
        <v>19</v>
      </c>
      <c r="CD78" s="369">
        <v>775643</v>
      </c>
      <c r="CE78" s="369">
        <v>52963</v>
      </c>
      <c r="CF78" s="152">
        <v>752233</v>
      </c>
      <c r="CG78" s="153">
        <v>51375</v>
      </c>
      <c r="CH78" s="160">
        <v>265252</v>
      </c>
      <c r="CI78" s="160">
        <v>18672</v>
      </c>
      <c r="CJ78" s="153">
        <v>5935</v>
      </c>
      <c r="CK78" s="154">
        <v>237</v>
      </c>
      <c r="CL78" s="125">
        <f t="shared" si="71"/>
        <v>851818</v>
      </c>
      <c r="CM78" s="126">
        <f t="shared" si="72"/>
        <v>20999</v>
      </c>
      <c r="CN78" s="62">
        <f t="shared" si="51"/>
        <v>492222</v>
      </c>
      <c r="CO78" s="62">
        <f t="shared" si="52"/>
        <v>10138</v>
      </c>
      <c r="CP78" s="155">
        <f t="shared" si="73"/>
        <v>1344040</v>
      </c>
      <c r="CQ78" s="153">
        <f t="shared" si="74"/>
        <v>31137</v>
      </c>
      <c r="CR78" s="153">
        <f t="shared" si="75"/>
        <v>1023420</v>
      </c>
      <c r="CS78" s="153">
        <f t="shared" si="76"/>
        <v>70284</v>
      </c>
      <c r="CT78" s="245">
        <v>2914</v>
      </c>
      <c r="CU78" s="153">
        <f t="shared" si="77"/>
        <v>2367460</v>
      </c>
      <c r="CV78" s="154">
        <f t="shared" si="78"/>
        <v>104335</v>
      </c>
      <c r="CW78" s="153">
        <f t="shared" si="57"/>
        <v>31.170155152224826</v>
      </c>
      <c r="CX78" s="153">
        <f t="shared" si="58"/>
        <v>0.7684060304449649</v>
      </c>
      <c r="CY78" s="153">
        <f t="shared" si="59"/>
        <v>18.011636416861826</v>
      </c>
      <c r="CZ78" s="153">
        <f t="shared" si="60"/>
        <v>0.3709748243559719</v>
      </c>
      <c r="DA78" s="155">
        <f t="shared" si="61"/>
        <v>49.18179156908665</v>
      </c>
      <c r="DB78" s="155">
        <f t="shared" si="62"/>
        <v>1.1393808548009368</v>
      </c>
      <c r="DC78" s="155">
        <f t="shared" si="63"/>
        <v>28.382721018735364</v>
      </c>
      <c r="DD78" s="155">
        <f t="shared" si="64"/>
        <v>1.9380488875878221</v>
      </c>
      <c r="DE78" s="155">
        <f t="shared" si="65"/>
        <v>37.44950234192037</v>
      </c>
      <c r="DF78" s="63">
        <f t="shared" si="66"/>
        <v>2.571867681498829</v>
      </c>
      <c r="DG78" s="63">
        <f t="shared" si="67"/>
        <v>0.10663056206088993</v>
      </c>
      <c r="DH78" s="155">
        <f t="shared" si="68"/>
        <v>86.63129391100702</v>
      </c>
      <c r="DI78" s="131">
        <f t="shared" si="69"/>
        <v>3.8178790983606556</v>
      </c>
      <c r="DJ78" s="133" t="s">
        <v>838</v>
      </c>
      <c r="DK78" s="58"/>
      <c r="DL78" s="58"/>
      <c r="DM78" s="134" t="s">
        <v>837</v>
      </c>
      <c r="DN78" s="255"/>
      <c r="DO78" s="256"/>
    </row>
    <row r="79" spans="1:119" ht="15">
      <c r="A79" s="26">
        <v>17047</v>
      </c>
      <c r="B79" s="23" t="s">
        <v>694</v>
      </c>
      <c r="C79" s="97" t="s">
        <v>810</v>
      </c>
      <c r="D79" s="40" t="s">
        <v>216</v>
      </c>
      <c r="E79" s="139"/>
      <c r="F79" s="22" t="s">
        <v>912</v>
      </c>
      <c r="G79" s="35" t="s">
        <v>1625</v>
      </c>
      <c r="H79" s="33" t="s">
        <v>1626</v>
      </c>
      <c r="I79" s="16" t="s">
        <v>1198</v>
      </c>
      <c r="J79" s="45" t="s">
        <v>217</v>
      </c>
      <c r="K79" s="22" t="s">
        <v>1199</v>
      </c>
      <c r="L79" s="104">
        <v>9126</v>
      </c>
      <c r="M79" s="59">
        <v>9583</v>
      </c>
      <c r="N79" s="71">
        <f t="shared" si="79"/>
        <v>0.015896205085394282</v>
      </c>
      <c r="O79" s="73"/>
      <c r="P79" s="74"/>
      <c r="Q79" s="74"/>
      <c r="R79" s="108"/>
      <c r="S79" s="115">
        <v>0</v>
      </c>
      <c r="T79" s="75">
        <v>0.033</v>
      </c>
      <c r="U79" s="77">
        <v>39686</v>
      </c>
      <c r="V79" s="78">
        <v>958</v>
      </c>
      <c r="W79" s="75">
        <f>210/L79</f>
        <v>0.023011176857330704</v>
      </c>
      <c r="X79" s="121">
        <v>460288</v>
      </c>
      <c r="Y79" s="315">
        <v>0.4836</v>
      </c>
      <c r="Z79" s="316">
        <v>0.0463</v>
      </c>
      <c r="AA79" s="316">
        <v>0.1925</v>
      </c>
      <c r="AB79" s="316">
        <v>0.1582</v>
      </c>
      <c r="AC79" s="316">
        <v>0</v>
      </c>
      <c r="AD79" s="316">
        <v>0.1045</v>
      </c>
      <c r="AE79" s="316">
        <v>0.0045000000000000005</v>
      </c>
      <c r="AF79" s="316">
        <v>0.0104</v>
      </c>
      <c r="AG79" s="329">
        <v>863.64</v>
      </c>
      <c r="AH79" s="329">
        <v>11.1</v>
      </c>
      <c r="AI79" s="330">
        <v>1494.1</v>
      </c>
      <c r="AJ79" s="315">
        <v>0.7605</v>
      </c>
      <c r="AK79" s="316">
        <v>0.0499</v>
      </c>
      <c r="AL79" s="316">
        <v>0.0987</v>
      </c>
      <c r="AM79" s="316">
        <v>0.024399999999999998</v>
      </c>
      <c r="AN79" s="316">
        <v>0.0466</v>
      </c>
      <c r="AO79" s="316">
        <v>0.0089</v>
      </c>
      <c r="AP79" s="316">
        <v>0.0022</v>
      </c>
      <c r="AQ79" s="316">
        <v>0.0089</v>
      </c>
      <c r="AR79" s="316">
        <v>0.3934</v>
      </c>
      <c r="AS79" s="316">
        <v>0.4932</v>
      </c>
      <c r="AT79" s="316">
        <v>0.0546</v>
      </c>
      <c r="AU79" s="316">
        <v>0.031400000000000004</v>
      </c>
      <c r="AV79" s="345">
        <v>0.0273</v>
      </c>
      <c r="AW79" s="359">
        <v>0</v>
      </c>
      <c r="AX79" s="354">
        <v>0</v>
      </c>
      <c r="AY79" s="354">
        <v>589.36</v>
      </c>
      <c r="AZ79" s="354">
        <v>16.13</v>
      </c>
      <c r="BA79" s="354">
        <v>888.61</v>
      </c>
      <c r="BB79" s="354">
        <v>1494.1</v>
      </c>
      <c r="BC79" s="360">
        <v>589.36</v>
      </c>
      <c r="BD79" s="258">
        <v>184225</v>
      </c>
      <c r="BE79" s="258">
        <v>1262</v>
      </c>
      <c r="BF79" s="258">
        <v>63234</v>
      </c>
      <c r="BG79" s="258">
        <v>3225</v>
      </c>
      <c r="BH79" s="258">
        <v>22912</v>
      </c>
      <c r="BI79" s="258">
        <v>1615</v>
      </c>
      <c r="BJ79" s="258">
        <v>3959</v>
      </c>
      <c r="BK79" s="258">
        <v>242</v>
      </c>
      <c r="BL79" s="62"/>
      <c r="BM79" s="62"/>
      <c r="BN79" s="297">
        <v>113008</v>
      </c>
      <c r="BO79" s="298">
        <v>774</v>
      </c>
      <c r="BP79" s="298">
        <v>137865</v>
      </c>
      <c r="BQ79" s="298">
        <v>7031</v>
      </c>
      <c r="BR79" s="62"/>
      <c r="BS79" s="126"/>
      <c r="BT79" s="62">
        <f t="shared" si="53"/>
        <v>297233</v>
      </c>
      <c r="BU79" s="62">
        <f t="shared" si="53"/>
        <v>2036</v>
      </c>
      <c r="BV79" s="253">
        <f t="shared" si="53"/>
        <v>201099</v>
      </c>
      <c r="BW79" s="253">
        <f t="shared" si="53"/>
        <v>10256</v>
      </c>
      <c r="BX79" s="62">
        <f t="shared" si="54"/>
        <v>22912</v>
      </c>
      <c r="BY79" s="62">
        <f t="shared" si="54"/>
        <v>1615</v>
      </c>
      <c r="BZ79" s="62">
        <f t="shared" si="55"/>
        <v>3959</v>
      </c>
      <c r="CA79" s="62">
        <f t="shared" si="56"/>
        <v>242</v>
      </c>
      <c r="CB79" s="62">
        <f t="shared" si="70"/>
        <v>0</v>
      </c>
      <c r="CC79" s="126">
        <f t="shared" si="70"/>
        <v>0</v>
      </c>
      <c r="CD79" s="369">
        <v>283664</v>
      </c>
      <c r="CE79" s="369">
        <v>19354</v>
      </c>
      <c r="CF79" s="152">
        <v>274417</v>
      </c>
      <c r="CG79" s="153">
        <v>18721</v>
      </c>
      <c r="CH79" s="160">
        <v>45056</v>
      </c>
      <c r="CI79" s="160">
        <v>3177</v>
      </c>
      <c r="CJ79" s="153">
        <v>1410</v>
      </c>
      <c r="CK79" s="154">
        <v>56</v>
      </c>
      <c r="CL79" s="125">
        <f t="shared" si="71"/>
        <v>274330</v>
      </c>
      <c r="CM79" s="126">
        <f t="shared" si="72"/>
        <v>6344</v>
      </c>
      <c r="CN79" s="62">
        <f t="shared" si="51"/>
        <v>250873</v>
      </c>
      <c r="CO79" s="62">
        <f t="shared" si="52"/>
        <v>7805</v>
      </c>
      <c r="CP79" s="155">
        <f t="shared" si="73"/>
        <v>525203</v>
      </c>
      <c r="CQ79" s="153">
        <f t="shared" si="74"/>
        <v>14149</v>
      </c>
      <c r="CR79" s="153">
        <f t="shared" si="75"/>
        <v>320883</v>
      </c>
      <c r="CS79" s="153">
        <f t="shared" si="76"/>
        <v>21954</v>
      </c>
      <c r="CT79" s="245">
        <v>349</v>
      </c>
      <c r="CU79" s="153">
        <f t="shared" si="77"/>
        <v>846086</v>
      </c>
      <c r="CV79" s="154">
        <f t="shared" si="78"/>
        <v>36452</v>
      </c>
      <c r="CW79" s="153">
        <f t="shared" si="57"/>
        <v>28.62673484295106</v>
      </c>
      <c r="CX79" s="153">
        <f t="shared" si="58"/>
        <v>0.662005634978608</v>
      </c>
      <c r="CY79" s="153">
        <f t="shared" si="59"/>
        <v>26.178962746530313</v>
      </c>
      <c r="CZ79" s="153">
        <f t="shared" si="60"/>
        <v>0.8144631117604091</v>
      </c>
      <c r="DA79" s="155">
        <f t="shared" si="61"/>
        <v>54.805697589481376</v>
      </c>
      <c r="DB79" s="155">
        <f t="shared" si="62"/>
        <v>1.476468746739017</v>
      </c>
      <c r="DC79" s="155">
        <f t="shared" si="63"/>
        <v>29.60075133048106</v>
      </c>
      <c r="DD79" s="155">
        <f t="shared" si="64"/>
        <v>2.019618073672128</v>
      </c>
      <c r="DE79" s="155">
        <f t="shared" si="65"/>
        <v>33.484608160283834</v>
      </c>
      <c r="DF79" s="63">
        <f t="shared" si="66"/>
        <v>2.2909318584994263</v>
      </c>
      <c r="DG79" s="63">
        <f t="shared" si="67"/>
        <v>0.03641865804027966</v>
      </c>
      <c r="DH79" s="155">
        <f t="shared" si="68"/>
        <v>88.29030574976521</v>
      </c>
      <c r="DI79" s="131">
        <f t="shared" si="69"/>
        <v>3.803819263278723</v>
      </c>
      <c r="DJ79" s="133" t="s">
        <v>838</v>
      </c>
      <c r="DK79" s="58"/>
      <c r="DL79" s="58"/>
      <c r="DM79" s="134" t="s">
        <v>838</v>
      </c>
      <c r="DN79" s="255"/>
      <c r="DO79" s="256"/>
    </row>
    <row r="80" spans="1:119" ht="15">
      <c r="A80" s="26">
        <v>17049</v>
      </c>
      <c r="B80" s="23" t="s">
        <v>695</v>
      </c>
      <c r="C80" s="97" t="s">
        <v>808</v>
      </c>
      <c r="D80" s="41" t="s">
        <v>218</v>
      </c>
      <c r="E80" s="91" t="s">
        <v>219</v>
      </c>
      <c r="F80" s="22" t="s">
        <v>913</v>
      </c>
      <c r="G80" s="32" t="s">
        <v>1627</v>
      </c>
      <c r="H80" s="33" t="s">
        <v>1628</v>
      </c>
      <c r="I80" s="16" t="s">
        <v>1200</v>
      </c>
      <c r="J80" s="44" t="s">
        <v>1201</v>
      </c>
      <c r="K80" s="16" t="s">
        <v>1202</v>
      </c>
      <c r="L80" s="104">
        <v>2010</v>
      </c>
      <c r="M80" s="59">
        <v>2175</v>
      </c>
      <c r="N80" s="71">
        <f t="shared" si="79"/>
        <v>0.025287356321839094</v>
      </c>
      <c r="O80" s="59"/>
      <c r="P80" s="59"/>
      <c r="Q80" s="59"/>
      <c r="R80" s="105"/>
      <c r="S80" s="115">
        <v>0.07462686567164178</v>
      </c>
      <c r="T80" s="60">
        <v>0.013000000000000001</v>
      </c>
      <c r="U80" s="61">
        <v>41818</v>
      </c>
      <c r="V80" s="61">
        <v>1005</v>
      </c>
      <c r="W80" s="60">
        <v>0.007462686567164179</v>
      </c>
      <c r="X80" s="116">
        <v>629864</v>
      </c>
      <c r="Y80" s="315">
        <v>0.9290999999999999</v>
      </c>
      <c r="Z80" s="316">
        <v>0.0070999999999999995</v>
      </c>
      <c r="AA80" s="316">
        <v>0</v>
      </c>
      <c r="AB80" s="316">
        <v>0.0496</v>
      </c>
      <c r="AC80" s="316">
        <v>0</v>
      </c>
      <c r="AD80" s="316">
        <v>0.0070999999999999995</v>
      </c>
      <c r="AE80" s="316">
        <v>0</v>
      </c>
      <c r="AF80" s="316">
        <v>0.0070999999999999995</v>
      </c>
      <c r="AG80" s="329">
        <v>2564.29</v>
      </c>
      <c r="AH80" s="329">
        <v>0.85</v>
      </c>
      <c r="AI80" s="330">
        <v>3846.46</v>
      </c>
      <c r="AJ80" s="315">
        <v>0.8278</v>
      </c>
      <c r="AK80" s="316">
        <v>0.07780000000000001</v>
      </c>
      <c r="AL80" s="316">
        <v>0.0167</v>
      </c>
      <c r="AM80" s="316">
        <v>0.038900000000000004</v>
      </c>
      <c r="AN80" s="316">
        <v>0.0222</v>
      </c>
      <c r="AO80" s="316">
        <v>0.0167</v>
      </c>
      <c r="AP80" s="316">
        <v>0</v>
      </c>
      <c r="AQ80" s="316">
        <v>0</v>
      </c>
      <c r="AR80" s="316">
        <v>0.0955</v>
      </c>
      <c r="AS80" s="316">
        <v>0.293</v>
      </c>
      <c r="AT80" s="316">
        <v>0.4268</v>
      </c>
      <c r="AU80" s="316">
        <v>0.172</v>
      </c>
      <c r="AV80" s="345">
        <v>0.0127</v>
      </c>
      <c r="AW80" s="359">
        <v>0</v>
      </c>
      <c r="AX80" s="354">
        <v>720.41</v>
      </c>
      <c r="AY80" s="354">
        <v>530.83</v>
      </c>
      <c r="AZ80" s="354">
        <v>0</v>
      </c>
      <c r="BA80" s="354">
        <v>2595.22</v>
      </c>
      <c r="BB80" s="354">
        <v>3846.46</v>
      </c>
      <c r="BC80" s="360">
        <v>1251.24</v>
      </c>
      <c r="BD80" s="254">
        <v>63123</v>
      </c>
      <c r="BE80" s="254">
        <v>433</v>
      </c>
      <c r="BF80" s="254">
        <v>70</v>
      </c>
      <c r="BG80" s="254">
        <v>4</v>
      </c>
      <c r="BH80" s="254">
        <v>13785</v>
      </c>
      <c r="BI80" s="254">
        <v>972</v>
      </c>
      <c r="BJ80" s="254">
        <v>2378</v>
      </c>
      <c r="BK80" s="254">
        <v>145</v>
      </c>
      <c r="BL80" s="254">
        <v>5045</v>
      </c>
      <c r="BM80" s="254">
        <v>2</v>
      </c>
      <c r="BN80" s="295">
        <v>9518</v>
      </c>
      <c r="BO80" s="296">
        <v>65</v>
      </c>
      <c r="BP80" s="62"/>
      <c r="BQ80" s="62"/>
      <c r="BR80" s="62"/>
      <c r="BS80" s="126"/>
      <c r="BT80" s="62">
        <f t="shared" si="53"/>
        <v>72641</v>
      </c>
      <c r="BU80" s="62">
        <f t="shared" si="53"/>
        <v>498</v>
      </c>
      <c r="BV80" s="253">
        <f t="shared" si="53"/>
        <v>70</v>
      </c>
      <c r="BW80" s="253">
        <f t="shared" si="53"/>
        <v>4</v>
      </c>
      <c r="BX80" s="62">
        <f t="shared" si="54"/>
        <v>13785</v>
      </c>
      <c r="BY80" s="62">
        <f t="shared" si="54"/>
        <v>972</v>
      </c>
      <c r="BZ80" s="62">
        <f t="shared" si="55"/>
        <v>2378</v>
      </c>
      <c r="CA80" s="62">
        <f t="shared" si="56"/>
        <v>145</v>
      </c>
      <c r="CB80" s="62">
        <f t="shared" si="70"/>
        <v>5045</v>
      </c>
      <c r="CC80" s="126">
        <f t="shared" si="70"/>
        <v>2</v>
      </c>
      <c r="CD80" s="369">
        <v>74542</v>
      </c>
      <c r="CE80" s="369">
        <v>5108</v>
      </c>
      <c r="CF80" s="152">
        <v>68889</v>
      </c>
      <c r="CG80" s="153">
        <v>4710</v>
      </c>
      <c r="CH80" s="160">
        <v>34420</v>
      </c>
      <c r="CI80" s="160">
        <v>2425</v>
      </c>
      <c r="CJ80" s="153">
        <v>409</v>
      </c>
      <c r="CK80" s="154">
        <v>16</v>
      </c>
      <c r="CL80" s="125">
        <f t="shared" si="71"/>
        <v>84401</v>
      </c>
      <c r="CM80" s="126">
        <f t="shared" si="72"/>
        <v>1556</v>
      </c>
      <c r="CN80" s="62">
        <f t="shared" si="51"/>
        <v>9518</v>
      </c>
      <c r="CO80" s="62">
        <f t="shared" si="52"/>
        <v>65</v>
      </c>
      <c r="CP80" s="155">
        <f t="shared" si="73"/>
        <v>93919</v>
      </c>
      <c r="CQ80" s="153">
        <f t="shared" si="74"/>
        <v>1621</v>
      </c>
      <c r="CR80" s="153">
        <f t="shared" si="75"/>
        <v>103718</v>
      </c>
      <c r="CS80" s="153">
        <f t="shared" si="76"/>
        <v>7151</v>
      </c>
      <c r="CT80" s="245">
        <v>56</v>
      </c>
      <c r="CU80" s="153">
        <f t="shared" si="77"/>
        <v>197637</v>
      </c>
      <c r="CV80" s="154">
        <f t="shared" si="78"/>
        <v>8828</v>
      </c>
      <c r="CW80" s="153">
        <f t="shared" si="57"/>
        <v>38.80505747126437</v>
      </c>
      <c r="CX80" s="153">
        <f t="shared" si="58"/>
        <v>0.7154022988505747</v>
      </c>
      <c r="CY80" s="153">
        <f t="shared" si="59"/>
        <v>4.376091954022988</v>
      </c>
      <c r="CZ80" s="153">
        <f t="shared" si="60"/>
        <v>0.029885057471264367</v>
      </c>
      <c r="DA80" s="155">
        <f t="shared" si="61"/>
        <v>43.18114942528736</v>
      </c>
      <c r="DB80" s="155">
        <f t="shared" si="62"/>
        <v>0.7452873563218391</v>
      </c>
      <c r="DC80" s="155">
        <f t="shared" si="63"/>
        <v>34.272183908045974</v>
      </c>
      <c r="DD80" s="155">
        <f t="shared" si="64"/>
        <v>2.3485057471264366</v>
      </c>
      <c r="DE80" s="155">
        <f t="shared" si="65"/>
        <v>47.686436781609196</v>
      </c>
      <c r="DF80" s="63">
        <f t="shared" si="66"/>
        <v>3.287816091954023</v>
      </c>
      <c r="DG80" s="63">
        <f t="shared" si="67"/>
        <v>0.02574712643678161</v>
      </c>
      <c r="DH80" s="155">
        <f t="shared" si="68"/>
        <v>90.86758620689656</v>
      </c>
      <c r="DI80" s="131">
        <f t="shared" si="69"/>
        <v>4.058850574712644</v>
      </c>
      <c r="DJ80" s="133" t="s">
        <v>838</v>
      </c>
      <c r="DK80" s="58"/>
      <c r="DL80" s="58"/>
      <c r="DM80" s="134" t="s">
        <v>837</v>
      </c>
      <c r="DN80" s="255"/>
      <c r="DO80" s="256"/>
    </row>
    <row r="81" spans="1:119" ht="15">
      <c r="A81" s="31">
        <v>17052</v>
      </c>
      <c r="B81" s="24" t="s">
        <v>696</v>
      </c>
      <c r="C81" s="98" t="s">
        <v>808</v>
      </c>
      <c r="D81" s="38" t="s">
        <v>220</v>
      </c>
      <c r="E81" s="92" t="s">
        <v>221</v>
      </c>
      <c r="F81" s="25" t="s">
        <v>914</v>
      </c>
      <c r="G81" s="39" t="s">
        <v>1629</v>
      </c>
      <c r="H81" s="34" t="s">
        <v>1630</v>
      </c>
      <c r="I81" s="18" t="s">
        <v>1203</v>
      </c>
      <c r="J81" s="46" t="s">
        <v>1204</v>
      </c>
      <c r="K81" s="18" t="s">
        <v>1205</v>
      </c>
      <c r="L81" s="106">
        <v>10077</v>
      </c>
      <c r="M81" s="64">
        <v>10540</v>
      </c>
      <c r="N81" s="147">
        <f t="shared" si="79"/>
        <v>0.014642631246046811</v>
      </c>
      <c r="O81" s="64"/>
      <c r="P81" s="64"/>
      <c r="Q81" s="64"/>
      <c r="R81" s="107"/>
      <c r="S81" s="117">
        <v>0.11908306043465317</v>
      </c>
      <c r="T81" s="66">
        <v>0.043</v>
      </c>
      <c r="U81" s="67">
        <v>32495</v>
      </c>
      <c r="V81" s="67">
        <v>801</v>
      </c>
      <c r="W81" s="66">
        <v>0.02480897092388608</v>
      </c>
      <c r="X81" s="118">
        <v>360402</v>
      </c>
      <c r="Y81" s="317">
        <v>0.7448</v>
      </c>
      <c r="Z81" s="318">
        <v>0.0712</v>
      </c>
      <c r="AA81" s="318">
        <v>0.0207</v>
      </c>
      <c r="AB81" s="318">
        <v>0.0674</v>
      </c>
      <c r="AC81" s="318">
        <v>0.0013</v>
      </c>
      <c r="AD81" s="318">
        <v>0.0725</v>
      </c>
      <c r="AE81" s="318">
        <v>0.0013</v>
      </c>
      <c r="AF81" s="318">
        <v>0.0207</v>
      </c>
      <c r="AG81" s="331">
        <v>4088.21</v>
      </c>
      <c r="AH81" s="331">
        <v>2.58</v>
      </c>
      <c r="AI81" s="332">
        <v>5806.77</v>
      </c>
      <c r="AJ81" s="317">
        <v>0.7737</v>
      </c>
      <c r="AK81" s="318">
        <v>0.0733</v>
      </c>
      <c r="AL81" s="318">
        <v>0.0797</v>
      </c>
      <c r="AM81" s="318">
        <v>0.0388</v>
      </c>
      <c r="AN81" s="318">
        <v>0.0097</v>
      </c>
      <c r="AO81" s="318">
        <v>0.006500000000000001</v>
      </c>
      <c r="AP81" s="318">
        <v>0</v>
      </c>
      <c r="AQ81" s="318">
        <v>0.0183</v>
      </c>
      <c r="AR81" s="318">
        <v>0.2382</v>
      </c>
      <c r="AS81" s="318">
        <v>0.035</v>
      </c>
      <c r="AT81" s="318">
        <v>0.0592</v>
      </c>
      <c r="AU81" s="318">
        <v>0.3257</v>
      </c>
      <c r="AV81" s="346">
        <v>0.3419</v>
      </c>
      <c r="AW81" s="361">
        <v>0</v>
      </c>
      <c r="AX81" s="355">
        <v>9</v>
      </c>
      <c r="AY81" s="355">
        <v>1120.81</v>
      </c>
      <c r="AZ81" s="355">
        <v>554.21</v>
      </c>
      <c r="BA81" s="355">
        <v>4122.75</v>
      </c>
      <c r="BB81" s="355">
        <v>5806.77</v>
      </c>
      <c r="BC81" s="362">
        <v>1129.81</v>
      </c>
      <c r="BD81" s="267">
        <v>275389</v>
      </c>
      <c r="BE81" s="267">
        <v>1887</v>
      </c>
      <c r="BF81" s="267">
        <v>13145</v>
      </c>
      <c r="BG81" s="267">
        <v>670</v>
      </c>
      <c r="BH81" s="267">
        <v>129038</v>
      </c>
      <c r="BI81" s="267">
        <v>9096</v>
      </c>
      <c r="BJ81" s="267">
        <v>22271</v>
      </c>
      <c r="BK81" s="267">
        <v>1359</v>
      </c>
      <c r="BL81" s="267">
        <v>47183</v>
      </c>
      <c r="BM81" s="267">
        <v>17</v>
      </c>
      <c r="BN81" s="301">
        <v>71934</v>
      </c>
      <c r="BO81" s="268">
        <v>493</v>
      </c>
      <c r="BP81" s="268">
        <v>16507</v>
      </c>
      <c r="BQ81" s="268">
        <v>842</v>
      </c>
      <c r="BR81" s="68"/>
      <c r="BS81" s="128"/>
      <c r="BT81" s="127">
        <f t="shared" si="53"/>
        <v>347323</v>
      </c>
      <c r="BU81" s="68">
        <f t="shared" si="53"/>
        <v>2380</v>
      </c>
      <c r="BV81" s="272">
        <f t="shared" si="53"/>
        <v>29652</v>
      </c>
      <c r="BW81" s="272">
        <f t="shared" si="53"/>
        <v>1512</v>
      </c>
      <c r="BX81" s="68">
        <f t="shared" si="54"/>
        <v>129038</v>
      </c>
      <c r="BY81" s="68">
        <f t="shared" si="54"/>
        <v>9096</v>
      </c>
      <c r="BZ81" s="68">
        <f t="shared" si="55"/>
        <v>22271</v>
      </c>
      <c r="CA81" s="68">
        <f t="shared" si="56"/>
        <v>1359</v>
      </c>
      <c r="CB81" s="68">
        <f t="shared" si="70"/>
        <v>47183</v>
      </c>
      <c r="CC81" s="128">
        <f t="shared" si="70"/>
        <v>17</v>
      </c>
      <c r="CD81" s="373">
        <v>459456</v>
      </c>
      <c r="CE81" s="373">
        <v>31457</v>
      </c>
      <c r="CF81" s="156">
        <v>68889</v>
      </c>
      <c r="CG81" s="157">
        <v>4710</v>
      </c>
      <c r="CH81" s="161">
        <v>91530</v>
      </c>
      <c r="CI81" s="161">
        <v>6465</v>
      </c>
      <c r="CJ81" s="157">
        <v>4360</v>
      </c>
      <c r="CK81" s="158">
        <v>175</v>
      </c>
      <c r="CL81" s="127">
        <f t="shared" si="71"/>
        <v>487026</v>
      </c>
      <c r="CM81" s="128">
        <f t="shared" si="72"/>
        <v>13029</v>
      </c>
      <c r="CN81" s="68">
        <f t="shared" si="51"/>
        <v>88441</v>
      </c>
      <c r="CO81" s="68">
        <f t="shared" si="52"/>
        <v>1335</v>
      </c>
      <c r="CP81" s="159">
        <f t="shared" si="73"/>
        <v>575467</v>
      </c>
      <c r="CQ81" s="157">
        <f t="shared" si="74"/>
        <v>14364</v>
      </c>
      <c r="CR81" s="157">
        <f t="shared" si="75"/>
        <v>164779</v>
      </c>
      <c r="CS81" s="157">
        <f t="shared" si="76"/>
        <v>11350</v>
      </c>
      <c r="CT81" s="246">
        <v>1144</v>
      </c>
      <c r="CU81" s="157">
        <f t="shared" si="77"/>
        <v>740246</v>
      </c>
      <c r="CV81" s="158">
        <f t="shared" si="78"/>
        <v>26858</v>
      </c>
      <c r="CW81" s="157">
        <f t="shared" si="57"/>
        <v>46.207400379506645</v>
      </c>
      <c r="CX81" s="157">
        <f t="shared" si="58"/>
        <v>1.2361480075901328</v>
      </c>
      <c r="CY81" s="157">
        <f t="shared" si="59"/>
        <v>8.390986717267552</v>
      </c>
      <c r="CZ81" s="157">
        <f t="shared" si="60"/>
        <v>0.12666034155597722</v>
      </c>
      <c r="DA81" s="159">
        <f t="shared" si="61"/>
        <v>54.598387096774196</v>
      </c>
      <c r="DB81" s="159">
        <f t="shared" si="62"/>
        <v>1.36280834914611</v>
      </c>
      <c r="DC81" s="159">
        <f t="shared" si="63"/>
        <v>43.591650853889945</v>
      </c>
      <c r="DD81" s="159">
        <f t="shared" si="64"/>
        <v>2.9845351043643262</v>
      </c>
      <c r="DE81" s="159">
        <f t="shared" si="65"/>
        <v>15.633681214421252</v>
      </c>
      <c r="DF81" s="69">
        <f t="shared" si="66"/>
        <v>1.0768500948766604</v>
      </c>
      <c r="DG81" s="69">
        <f t="shared" si="67"/>
        <v>0.10853889943074004</v>
      </c>
      <c r="DH81" s="159">
        <f t="shared" si="68"/>
        <v>70.23206831119545</v>
      </c>
      <c r="DI81" s="132">
        <f t="shared" si="69"/>
        <v>2.54819734345351</v>
      </c>
      <c r="DJ81" s="135" t="s">
        <v>838</v>
      </c>
      <c r="DK81" s="70"/>
      <c r="DL81" s="70"/>
      <c r="DM81" s="136" t="s">
        <v>839</v>
      </c>
      <c r="DN81" s="255"/>
      <c r="DO81" s="256"/>
    </row>
    <row r="82" spans="1:119" ht="15">
      <c r="A82" s="26">
        <v>19000</v>
      </c>
      <c r="B82" s="23" t="s">
        <v>697</v>
      </c>
      <c r="C82" s="97" t="s">
        <v>807</v>
      </c>
      <c r="D82" s="40" t="s">
        <v>222</v>
      </c>
      <c r="E82" s="90" t="s">
        <v>223</v>
      </c>
      <c r="F82" s="22" t="s">
        <v>915</v>
      </c>
      <c r="G82" s="35" t="s">
        <v>1206</v>
      </c>
      <c r="H82" s="33" t="s">
        <v>1208</v>
      </c>
      <c r="I82" s="16" t="s">
        <v>1206</v>
      </c>
      <c r="J82" s="44" t="s">
        <v>1207</v>
      </c>
      <c r="K82" s="16" t="s">
        <v>1208</v>
      </c>
      <c r="L82" s="104">
        <v>78471</v>
      </c>
      <c r="M82" s="59">
        <v>81689</v>
      </c>
      <c r="N82" s="71">
        <f t="shared" si="79"/>
        <v>0.013131102922874152</v>
      </c>
      <c r="O82" s="72">
        <v>89261</v>
      </c>
      <c r="P82" s="72">
        <v>98884</v>
      </c>
      <c r="Q82" s="72">
        <v>106361</v>
      </c>
      <c r="R82" s="105">
        <f>(L82/Q82-1)/-1</f>
        <v>0.26222017468809056</v>
      </c>
      <c r="S82" s="115"/>
      <c r="T82" s="60">
        <v>0.064</v>
      </c>
      <c r="U82" s="61">
        <v>32209</v>
      </c>
      <c r="V82" s="61">
        <v>669</v>
      </c>
      <c r="W82" s="60">
        <v>0.030966853997018005</v>
      </c>
      <c r="X82" s="116">
        <v>334922</v>
      </c>
      <c r="Y82" s="313">
        <v>0.7431</v>
      </c>
      <c r="Z82" s="314">
        <v>0.0397</v>
      </c>
      <c r="AA82" s="314">
        <v>0.042800000000000005</v>
      </c>
      <c r="AB82" s="314">
        <v>0.0277</v>
      </c>
      <c r="AC82" s="314">
        <v>0.0003</v>
      </c>
      <c r="AD82" s="314">
        <v>0.1038</v>
      </c>
      <c r="AE82" s="314">
        <v>0.0042</v>
      </c>
      <c r="AF82" s="314">
        <v>0.0384</v>
      </c>
      <c r="AG82" s="327"/>
      <c r="AH82" s="327"/>
      <c r="AI82" s="328"/>
      <c r="AJ82" s="313">
        <v>0.8088</v>
      </c>
      <c r="AK82" s="314">
        <v>0.08900000000000001</v>
      </c>
      <c r="AL82" s="314">
        <v>0.010700000000000001</v>
      </c>
      <c r="AM82" s="314">
        <v>0.0646</v>
      </c>
      <c r="AN82" s="314">
        <v>0.009399999999999999</v>
      </c>
      <c r="AO82" s="314">
        <v>0.0033</v>
      </c>
      <c r="AP82" s="314">
        <v>0.0008</v>
      </c>
      <c r="AQ82" s="314">
        <v>0.0134</v>
      </c>
      <c r="AR82" s="343">
        <v>0</v>
      </c>
      <c r="AS82" s="343">
        <v>0</v>
      </c>
      <c r="AT82" s="343">
        <v>0</v>
      </c>
      <c r="AU82" s="343">
        <v>0</v>
      </c>
      <c r="AV82" s="344">
        <v>0</v>
      </c>
      <c r="AW82" s="359">
        <v>5582.35</v>
      </c>
      <c r="AX82" s="354">
        <v>18882.41</v>
      </c>
      <c r="AY82" s="354">
        <v>1217.1</v>
      </c>
      <c r="AZ82" s="354">
        <v>18998.92</v>
      </c>
      <c r="BA82" s="354">
        <v>304848.09</v>
      </c>
      <c r="BB82" s="354">
        <v>349528.87</v>
      </c>
      <c r="BC82" s="360">
        <v>25681.82</v>
      </c>
      <c r="BD82" s="254">
        <v>1901303</v>
      </c>
      <c r="BE82" s="254">
        <v>13028</v>
      </c>
      <c r="BF82" s="254">
        <v>278209</v>
      </c>
      <c r="BG82" s="254">
        <v>14189</v>
      </c>
      <c r="BH82" s="254">
        <v>465769</v>
      </c>
      <c r="BI82" s="254">
        <v>32832</v>
      </c>
      <c r="BJ82" s="254">
        <v>80315</v>
      </c>
      <c r="BK82" s="254">
        <v>4900</v>
      </c>
      <c r="BL82" s="254">
        <v>567961</v>
      </c>
      <c r="BM82" s="254">
        <v>210</v>
      </c>
      <c r="BN82" s="295">
        <v>895620</v>
      </c>
      <c r="BO82" s="296">
        <v>6137</v>
      </c>
      <c r="BP82" s="296">
        <v>377056</v>
      </c>
      <c r="BQ82" s="296">
        <v>19230</v>
      </c>
      <c r="BR82" s="62"/>
      <c r="BS82" s="126"/>
      <c r="BT82" s="62">
        <f t="shared" si="53"/>
        <v>2796923</v>
      </c>
      <c r="BU82" s="62">
        <f t="shared" si="53"/>
        <v>19165</v>
      </c>
      <c r="BV82" s="253">
        <f t="shared" si="53"/>
        <v>655265</v>
      </c>
      <c r="BW82" s="253">
        <f t="shared" si="53"/>
        <v>33419</v>
      </c>
      <c r="BX82" s="62">
        <f t="shared" si="54"/>
        <v>465769</v>
      </c>
      <c r="BY82" s="62">
        <f t="shared" si="54"/>
        <v>32832</v>
      </c>
      <c r="BZ82" s="62">
        <f t="shared" si="55"/>
        <v>80315</v>
      </c>
      <c r="CA82" s="62">
        <f t="shared" si="56"/>
        <v>4900</v>
      </c>
      <c r="CB82" s="62">
        <f t="shared" si="70"/>
        <v>567961</v>
      </c>
      <c r="CC82" s="126">
        <f t="shared" si="70"/>
        <v>210</v>
      </c>
      <c r="CD82" s="369">
        <v>4102899</v>
      </c>
      <c r="CE82" s="369">
        <v>280900</v>
      </c>
      <c r="CF82" s="152">
        <v>3895650</v>
      </c>
      <c r="CG82" s="153">
        <v>266548</v>
      </c>
      <c r="CH82" s="153">
        <v>1186057</v>
      </c>
      <c r="CI82" s="153">
        <v>83597</v>
      </c>
      <c r="CJ82" s="153">
        <v>27545</v>
      </c>
      <c r="CK82" s="154">
        <v>1101</v>
      </c>
      <c r="CL82" s="62">
        <f t="shared" si="71"/>
        <v>3293557</v>
      </c>
      <c r="CM82" s="126">
        <f t="shared" si="72"/>
        <v>65159</v>
      </c>
      <c r="CN82" s="62">
        <f t="shared" si="51"/>
        <v>1272676</v>
      </c>
      <c r="CO82" s="62">
        <f t="shared" si="52"/>
        <v>25367</v>
      </c>
      <c r="CP82" s="155">
        <f t="shared" si="73"/>
        <v>4566233</v>
      </c>
      <c r="CQ82" s="153">
        <f t="shared" si="74"/>
        <v>90526</v>
      </c>
      <c r="CR82" s="153">
        <f t="shared" si="75"/>
        <v>5109252</v>
      </c>
      <c r="CS82" s="153">
        <f t="shared" si="76"/>
        <v>351246</v>
      </c>
      <c r="CT82" s="245">
        <v>5472</v>
      </c>
      <c r="CU82" s="153">
        <f t="shared" si="77"/>
        <v>9675485</v>
      </c>
      <c r="CV82" s="154">
        <f t="shared" si="78"/>
        <v>447244</v>
      </c>
      <c r="CW82" s="153">
        <f t="shared" si="57"/>
        <v>40.31824358236727</v>
      </c>
      <c r="CX82" s="153">
        <f t="shared" si="58"/>
        <v>0.7976471740381201</v>
      </c>
      <c r="CY82" s="153">
        <f t="shared" si="59"/>
        <v>15.579527231328575</v>
      </c>
      <c r="CZ82" s="153">
        <f t="shared" si="60"/>
        <v>0.3105314056972175</v>
      </c>
      <c r="DA82" s="155">
        <f t="shared" si="61"/>
        <v>55.89777081369585</v>
      </c>
      <c r="DB82" s="155">
        <f t="shared" si="62"/>
        <v>1.1081785797353376</v>
      </c>
      <c r="DC82" s="155">
        <f t="shared" si="63"/>
        <v>50.22584436092987</v>
      </c>
      <c r="DD82" s="155">
        <f t="shared" si="64"/>
        <v>3.438651470822265</v>
      </c>
      <c r="DE82" s="155">
        <f t="shared" si="65"/>
        <v>62.54516519972089</v>
      </c>
      <c r="DF82" s="63">
        <f t="shared" si="66"/>
        <v>4.299795566110492</v>
      </c>
      <c r="DG82" s="63">
        <f t="shared" si="67"/>
        <v>0.06698576307703608</v>
      </c>
      <c r="DH82" s="155">
        <f t="shared" si="68"/>
        <v>118.44293601341674</v>
      </c>
      <c r="DI82" s="131">
        <f t="shared" si="69"/>
        <v>5.474959908922866</v>
      </c>
      <c r="DJ82" s="133" t="s">
        <v>837</v>
      </c>
      <c r="DK82" s="58">
        <v>0</v>
      </c>
      <c r="DL82" s="58">
        <v>0</v>
      </c>
      <c r="DM82" s="134" t="s">
        <v>838</v>
      </c>
      <c r="DN82" s="255"/>
      <c r="DO82" s="256"/>
    </row>
    <row r="83" spans="1:119" ht="15">
      <c r="A83" s="26">
        <v>19008</v>
      </c>
      <c r="B83" s="23" t="s">
        <v>698</v>
      </c>
      <c r="C83" s="97" t="s">
        <v>808</v>
      </c>
      <c r="D83" s="40" t="s">
        <v>300</v>
      </c>
      <c r="E83" s="90" t="s">
        <v>301</v>
      </c>
      <c r="F83" s="22" t="s">
        <v>963</v>
      </c>
      <c r="G83" s="35" t="s">
        <v>1715</v>
      </c>
      <c r="H83" s="33" t="s">
        <v>1716</v>
      </c>
      <c r="I83" s="16" t="s">
        <v>1209</v>
      </c>
      <c r="J83" s="44" t="s">
        <v>1210</v>
      </c>
      <c r="K83" s="16" t="s">
        <v>1211</v>
      </c>
      <c r="L83" s="104">
        <v>28408</v>
      </c>
      <c r="M83" s="59">
        <v>29493</v>
      </c>
      <c r="N83" s="71">
        <f t="shared" si="79"/>
        <v>0.012262796821844724</v>
      </c>
      <c r="O83" s="59"/>
      <c r="P83" s="59"/>
      <c r="Q83" s="59"/>
      <c r="R83" s="105"/>
      <c r="S83" s="115">
        <v>0.16421430582934385</v>
      </c>
      <c r="T83" s="60">
        <v>0.057</v>
      </c>
      <c r="U83" s="61">
        <v>32628</v>
      </c>
      <c r="V83" s="61">
        <v>646</v>
      </c>
      <c r="W83" s="60">
        <v>0.035905378766544635</v>
      </c>
      <c r="X83" s="116">
        <v>332735</v>
      </c>
      <c r="Y83" s="315">
        <v>0.6565000000000001</v>
      </c>
      <c r="Z83" s="316">
        <v>0.06559999999999999</v>
      </c>
      <c r="AA83" s="316">
        <v>0.0691</v>
      </c>
      <c r="AB83" s="316">
        <v>0.0359</v>
      </c>
      <c r="AC83" s="316">
        <v>0</v>
      </c>
      <c r="AD83" s="316">
        <v>0.1365</v>
      </c>
      <c r="AE83" s="316">
        <v>0.0031</v>
      </c>
      <c r="AF83" s="316">
        <v>0.0332</v>
      </c>
      <c r="AG83" s="329">
        <v>13296.84</v>
      </c>
      <c r="AH83" s="329">
        <v>2.22</v>
      </c>
      <c r="AI83" s="330">
        <v>20127.53</v>
      </c>
      <c r="AJ83" s="315">
        <v>0.8189</v>
      </c>
      <c r="AK83" s="316">
        <v>0.08650000000000001</v>
      </c>
      <c r="AL83" s="316">
        <v>0.0095</v>
      </c>
      <c r="AM83" s="316">
        <v>0.0654</v>
      </c>
      <c r="AN83" s="316">
        <v>0.008199999999999999</v>
      </c>
      <c r="AO83" s="316">
        <v>0.0034000000000000002</v>
      </c>
      <c r="AP83" s="316">
        <v>0</v>
      </c>
      <c r="AQ83" s="316">
        <v>0.008199999999999999</v>
      </c>
      <c r="AR83" s="316">
        <v>0.4556</v>
      </c>
      <c r="AS83" s="316">
        <v>0.2303</v>
      </c>
      <c r="AT83" s="316">
        <v>0.0766</v>
      </c>
      <c r="AU83" s="316">
        <v>0.061900000000000004</v>
      </c>
      <c r="AV83" s="345">
        <v>0.17550000000000002</v>
      </c>
      <c r="AW83" s="359">
        <v>0</v>
      </c>
      <c r="AX83" s="354">
        <v>37.46</v>
      </c>
      <c r="AY83" s="354">
        <v>526.94</v>
      </c>
      <c r="AZ83" s="354">
        <v>6325.9</v>
      </c>
      <c r="BA83" s="354">
        <v>13231.34</v>
      </c>
      <c r="BB83" s="354">
        <v>20121.64</v>
      </c>
      <c r="BC83" s="360">
        <v>564.4</v>
      </c>
      <c r="BD83" s="254">
        <v>671646</v>
      </c>
      <c r="BE83" s="254">
        <v>4602</v>
      </c>
      <c r="BF83" s="62"/>
      <c r="BG83" s="62"/>
      <c r="BH83" s="254">
        <v>126816</v>
      </c>
      <c r="BI83" s="254">
        <v>8939</v>
      </c>
      <c r="BJ83" s="254">
        <v>21876</v>
      </c>
      <c r="BK83" s="254">
        <v>1335</v>
      </c>
      <c r="BL83" s="254">
        <v>154568</v>
      </c>
      <c r="BM83" s="254">
        <v>57</v>
      </c>
      <c r="BN83" s="295">
        <v>310071</v>
      </c>
      <c r="BO83" s="296">
        <v>2125</v>
      </c>
      <c r="BP83" s="296">
        <v>182954</v>
      </c>
      <c r="BQ83" s="296">
        <v>9331</v>
      </c>
      <c r="BR83" s="62"/>
      <c r="BS83" s="126"/>
      <c r="BT83" s="62">
        <f t="shared" si="53"/>
        <v>981717</v>
      </c>
      <c r="BU83" s="62">
        <f t="shared" si="53"/>
        <v>6727</v>
      </c>
      <c r="BV83" s="253">
        <f t="shared" si="53"/>
        <v>182954</v>
      </c>
      <c r="BW83" s="253">
        <f t="shared" si="53"/>
        <v>9331</v>
      </c>
      <c r="BX83" s="62">
        <f t="shared" si="54"/>
        <v>126816</v>
      </c>
      <c r="BY83" s="62">
        <f t="shared" si="54"/>
        <v>8939</v>
      </c>
      <c r="BZ83" s="62">
        <f t="shared" si="55"/>
        <v>21876</v>
      </c>
      <c r="CA83" s="62">
        <f t="shared" si="56"/>
        <v>1335</v>
      </c>
      <c r="CB83" s="62">
        <f t="shared" si="70"/>
        <v>154568</v>
      </c>
      <c r="CC83" s="126">
        <f t="shared" si="70"/>
        <v>57</v>
      </c>
      <c r="CD83" s="369">
        <v>1443841</v>
      </c>
      <c r="CE83" s="369">
        <v>98739</v>
      </c>
      <c r="CF83" s="152">
        <v>1379021</v>
      </c>
      <c r="CG83" s="153">
        <v>94272</v>
      </c>
      <c r="CH83" s="153">
        <v>426341</v>
      </c>
      <c r="CI83" s="153">
        <v>30037</v>
      </c>
      <c r="CJ83" s="153">
        <v>9183</v>
      </c>
      <c r="CK83" s="154">
        <v>368</v>
      </c>
      <c r="CL83" s="62">
        <f t="shared" si="71"/>
        <v>974906</v>
      </c>
      <c r="CM83" s="126">
        <f t="shared" si="72"/>
        <v>14933</v>
      </c>
      <c r="CN83" s="62">
        <f t="shared" si="51"/>
        <v>493025</v>
      </c>
      <c r="CO83" s="62">
        <f t="shared" si="52"/>
        <v>11456</v>
      </c>
      <c r="CP83" s="155">
        <f t="shared" si="73"/>
        <v>1467931</v>
      </c>
      <c r="CQ83" s="153">
        <f t="shared" si="74"/>
        <v>26389</v>
      </c>
      <c r="CR83" s="153">
        <f t="shared" si="75"/>
        <v>1814545</v>
      </c>
      <c r="CS83" s="153">
        <f t="shared" si="76"/>
        <v>124677</v>
      </c>
      <c r="CT83" s="245">
        <v>536</v>
      </c>
      <c r="CU83" s="153">
        <f t="shared" si="77"/>
        <v>3282476</v>
      </c>
      <c r="CV83" s="154">
        <f t="shared" si="78"/>
        <v>151602</v>
      </c>
      <c r="CW83" s="153">
        <f t="shared" si="57"/>
        <v>33.055504696029566</v>
      </c>
      <c r="CX83" s="153">
        <f t="shared" si="58"/>
        <v>0.5063235343979927</v>
      </c>
      <c r="CY83" s="153">
        <f t="shared" si="59"/>
        <v>16.716678533889397</v>
      </c>
      <c r="CZ83" s="153">
        <f t="shared" si="60"/>
        <v>0.38843115315498594</v>
      </c>
      <c r="DA83" s="155">
        <f t="shared" si="61"/>
        <v>49.772183229918966</v>
      </c>
      <c r="DB83" s="155">
        <f t="shared" si="62"/>
        <v>0.8947546875529787</v>
      </c>
      <c r="DC83" s="155">
        <f t="shared" si="63"/>
        <v>48.955379242532125</v>
      </c>
      <c r="DD83" s="155">
        <f t="shared" si="64"/>
        <v>3.3478791577662497</v>
      </c>
      <c r="DE83" s="155">
        <f t="shared" si="65"/>
        <v>61.52459905740345</v>
      </c>
      <c r="DF83" s="63">
        <f t="shared" si="66"/>
        <v>4.227342081171804</v>
      </c>
      <c r="DG83" s="63">
        <f t="shared" si="67"/>
        <v>0.018173803953480488</v>
      </c>
      <c r="DH83" s="155">
        <f t="shared" si="68"/>
        <v>111.29678228732242</v>
      </c>
      <c r="DI83" s="131">
        <f t="shared" si="69"/>
        <v>5.140270572678263</v>
      </c>
      <c r="DJ83" s="133" t="s">
        <v>838</v>
      </c>
      <c r="DK83" s="58"/>
      <c r="DL83" s="58"/>
      <c r="DM83" s="134" t="s">
        <v>838</v>
      </c>
      <c r="DN83" s="255"/>
      <c r="DO83" s="256"/>
    </row>
    <row r="84" spans="1:119" ht="15">
      <c r="A84" s="26">
        <v>19012</v>
      </c>
      <c r="B84" s="23" t="s">
        <v>699</v>
      </c>
      <c r="C84" s="97" t="s">
        <v>809</v>
      </c>
      <c r="D84" s="40" t="s">
        <v>224</v>
      </c>
      <c r="E84" s="90" t="s">
        <v>225</v>
      </c>
      <c r="F84" s="22" t="s">
        <v>917</v>
      </c>
      <c r="G84" s="35" t="s">
        <v>1633</v>
      </c>
      <c r="H84" s="33" t="s">
        <v>1634</v>
      </c>
      <c r="I84" s="16" t="s">
        <v>1212</v>
      </c>
      <c r="J84" s="44" t="s">
        <v>1213</v>
      </c>
      <c r="K84" s="16" t="s">
        <v>1214</v>
      </c>
      <c r="L84" s="104">
        <v>5035</v>
      </c>
      <c r="M84" s="59">
        <v>5008</v>
      </c>
      <c r="N84" s="71">
        <f t="shared" si="79"/>
        <v>-0.0017971246006389663</v>
      </c>
      <c r="O84" s="59"/>
      <c r="P84" s="59"/>
      <c r="Q84" s="59"/>
      <c r="R84" s="105"/>
      <c r="S84" s="115">
        <v>0.2571996027805363</v>
      </c>
      <c r="T84" s="60">
        <v>0.076</v>
      </c>
      <c r="U84" s="61">
        <v>24657</v>
      </c>
      <c r="V84" s="61">
        <v>659</v>
      </c>
      <c r="W84" s="60">
        <v>0.10228401191658391</v>
      </c>
      <c r="X84" s="116">
        <v>208402</v>
      </c>
      <c r="Y84" s="315">
        <v>0.4318</v>
      </c>
      <c r="Z84" s="316">
        <v>0.0351</v>
      </c>
      <c r="AA84" s="316">
        <v>0.062</v>
      </c>
      <c r="AB84" s="316">
        <v>0.014499999999999999</v>
      </c>
      <c r="AC84" s="316">
        <v>0</v>
      </c>
      <c r="AD84" s="316">
        <v>0.4421</v>
      </c>
      <c r="AE84" s="316">
        <v>0.014499999999999999</v>
      </c>
      <c r="AF84" s="316">
        <v>0</v>
      </c>
      <c r="AG84" s="329">
        <v>183.31</v>
      </c>
      <c r="AH84" s="329">
        <v>27.32</v>
      </c>
      <c r="AI84" s="330">
        <v>208.28</v>
      </c>
      <c r="AJ84" s="315">
        <v>0.6609999999999999</v>
      </c>
      <c r="AK84" s="316">
        <v>0.11109999999999999</v>
      </c>
      <c r="AL84" s="316">
        <v>0.0199</v>
      </c>
      <c r="AM84" s="316">
        <v>0.1709</v>
      </c>
      <c r="AN84" s="316">
        <v>0.0171</v>
      </c>
      <c r="AO84" s="316">
        <v>0.005699999999999999</v>
      </c>
      <c r="AP84" s="316">
        <v>0.005699999999999999</v>
      </c>
      <c r="AQ84" s="316">
        <v>0.0085</v>
      </c>
      <c r="AR84" s="316">
        <v>0.6379</v>
      </c>
      <c r="AS84" s="316">
        <v>0.0764</v>
      </c>
      <c r="AT84" s="316">
        <v>0.059800000000000006</v>
      </c>
      <c r="AU84" s="316">
        <v>0.0764</v>
      </c>
      <c r="AV84" s="345">
        <v>0.1495</v>
      </c>
      <c r="AW84" s="359">
        <v>0</v>
      </c>
      <c r="AX84" s="354">
        <v>0</v>
      </c>
      <c r="AY84" s="354">
        <v>23.12</v>
      </c>
      <c r="AZ84" s="354">
        <v>0</v>
      </c>
      <c r="BA84" s="354">
        <v>185.16</v>
      </c>
      <c r="BB84" s="354">
        <v>208.28</v>
      </c>
      <c r="BC84" s="360">
        <v>23.12</v>
      </c>
      <c r="BD84" s="254">
        <v>100925</v>
      </c>
      <c r="BE84" s="254">
        <v>692</v>
      </c>
      <c r="BF84" s="254">
        <v>19326</v>
      </c>
      <c r="BG84" s="254">
        <v>985</v>
      </c>
      <c r="BH84" s="254">
        <v>32849</v>
      </c>
      <c r="BI84" s="254">
        <v>2316</v>
      </c>
      <c r="BJ84" s="254">
        <v>5681</v>
      </c>
      <c r="BK84" s="254">
        <v>347</v>
      </c>
      <c r="BL84" s="254">
        <v>39919</v>
      </c>
      <c r="BM84" s="254">
        <v>15</v>
      </c>
      <c r="BN84" s="295">
        <v>122998</v>
      </c>
      <c r="BO84" s="296">
        <v>843</v>
      </c>
      <c r="BP84" s="296">
        <v>60411</v>
      </c>
      <c r="BQ84" s="296">
        <v>3081</v>
      </c>
      <c r="BR84" s="62"/>
      <c r="BS84" s="126"/>
      <c r="BT84" s="62">
        <f t="shared" si="53"/>
        <v>223923</v>
      </c>
      <c r="BU84" s="62">
        <f t="shared" si="53"/>
        <v>1535</v>
      </c>
      <c r="BV84" s="253">
        <f t="shared" si="53"/>
        <v>79737</v>
      </c>
      <c r="BW84" s="253">
        <f t="shared" si="53"/>
        <v>4066</v>
      </c>
      <c r="BX84" s="62">
        <f t="shared" si="54"/>
        <v>32849</v>
      </c>
      <c r="BY84" s="62">
        <f t="shared" si="54"/>
        <v>2316</v>
      </c>
      <c r="BZ84" s="62">
        <f t="shared" si="55"/>
        <v>5681</v>
      </c>
      <c r="CA84" s="62">
        <f t="shared" si="56"/>
        <v>347</v>
      </c>
      <c r="CB84" s="62">
        <f t="shared" si="70"/>
        <v>39919</v>
      </c>
      <c r="CC84" s="126">
        <f t="shared" si="70"/>
        <v>15</v>
      </c>
      <c r="CD84" s="369">
        <v>224984</v>
      </c>
      <c r="CE84" s="369">
        <v>15394</v>
      </c>
      <c r="CF84" s="152">
        <v>223573</v>
      </c>
      <c r="CG84" s="153">
        <v>15311</v>
      </c>
      <c r="CH84" s="153">
        <v>113114</v>
      </c>
      <c r="CI84" s="153">
        <v>7956</v>
      </c>
      <c r="CJ84" s="153">
        <v>2297</v>
      </c>
      <c r="CK84" s="154">
        <v>91</v>
      </c>
      <c r="CL84" s="62">
        <f t="shared" si="71"/>
        <v>198700</v>
      </c>
      <c r="CM84" s="126">
        <f t="shared" si="72"/>
        <v>4355</v>
      </c>
      <c r="CN84" s="62">
        <f t="shared" si="51"/>
        <v>183409</v>
      </c>
      <c r="CO84" s="62">
        <f t="shared" si="52"/>
        <v>3924</v>
      </c>
      <c r="CP84" s="155">
        <f t="shared" si="73"/>
        <v>382109</v>
      </c>
      <c r="CQ84" s="153">
        <f t="shared" si="74"/>
        <v>8279</v>
      </c>
      <c r="CR84" s="153">
        <f t="shared" si="75"/>
        <v>338984</v>
      </c>
      <c r="CS84" s="153">
        <f t="shared" si="76"/>
        <v>23358</v>
      </c>
      <c r="CT84" s="245">
        <v>105</v>
      </c>
      <c r="CU84" s="153">
        <f t="shared" si="77"/>
        <v>721093</v>
      </c>
      <c r="CV84" s="154">
        <f t="shared" si="78"/>
        <v>31742</v>
      </c>
      <c r="CW84" s="153">
        <f t="shared" si="57"/>
        <v>39.676517571884986</v>
      </c>
      <c r="CX84" s="153">
        <f t="shared" si="58"/>
        <v>0.8696086261980831</v>
      </c>
      <c r="CY84" s="153">
        <f t="shared" si="59"/>
        <v>36.62320287539936</v>
      </c>
      <c r="CZ84" s="153">
        <f t="shared" si="60"/>
        <v>0.7835463258785943</v>
      </c>
      <c r="DA84" s="155">
        <f t="shared" si="61"/>
        <v>76.29972044728434</v>
      </c>
      <c r="DB84" s="155">
        <f t="shared" si="62"/>
        <v>1.6531549520766773</v>
      </c>
      <c r="DC84" s="155">
        <f t="shared" si="63"/>
        <v>44.924920127795524</v>
      </c>
      <c r="DD84" s="155">
        <f t="shared" si="64"/>
        <v>3.07388178913738</v>
      </c>
      <c r="DE84" s="155">
        <f t="shared" si="65"/>
        <v>67.68849840255591</v>
      </c>
      <c r="DF84" s="63">
        <f t="shared" si="66"/>
        <v>4.664137380191693</v>
      </c>
      <c r="DG84" s="63">
        <f t="shared" si="67"/>
        <v>0.020966453674121407</v>
      </c>
      <c r="DH84" s="155">
        <f t="shared" si="68"/>
        <v>143.98821884984025</v>
      </c>
      <c r="DI84" s="131">
        <f t="shared" si="69"/>
        <v>6.338258785942492</v>
      </c>
      <c r="DJ84" s="133" t="s">
        <v>837</v>
      </c>
      <c r="DK84" s="58">
        <v>1</v>
      </c>
      <c r="DL84" s="58">
        <v>1</v>
      </c>
      <c r="DM84" s="134" t="s">
        <v>838</v>
      </c>
      <c r="DN84" s="255"/>
      <c r="DO84" s="256"/>
    </row>
    <row r="85" spans="1:119" ht="15">
      <c r="A85" s="26">
        <v>19016</v>
      </c>
      <c r="B85" s="23" t="s">
        <v>700</v>
      </c>
      <c r="C85" s="97" t="s">
        <v>810</v>
      </c>
      <c r="D85" s="40" t="s">
        <v>226</v>
      </c>
      <c r="E85" s="90" t="s">
        <v>227</v>
      </c>
      <c r="F85" s="22" t="s">
        <v>918</v>
      </c>
      <c r="G85" s="35" t="s">
        <v>1635</v>
      </c>
      <c r="H85" s="33" t="s">
        <v>1217</v>
      </c>
      <c r="I85" s="16" t="s">
        <v>1215</v>
      </c>
      <c r="J85" s="44" t="s">
        <v>1216</v>
      </c>
      <c r="K85" s="16" t="s">
        <v>1217</v>
      </c>
      <c r="L85" s="104">
        <v>2973</v>
      </c>
      <c r="M85" s="59">
        <v>3182</v>
      </c>
      <c r="N85" s="71">
        <f t="shared" si="79"/>
        <v>0.021893987010266087</v>
      </c>
      <c r="O85" s="59"/>
      <c r="P85" s="59"/>
      <c r="Q85" s="59"/>
      <c r="R85" s="105"/>
      <c r="S85" s="115">
        <v>0.15472586612848974</v>
      </c>
      <c r="T85" s="60">
        <v>0.125</v>
      </c>
      <c r="U85" s="61">
        <v>27329</v>
      </c>
      <c r="V85" s="61">
        <v>613</v>
      </c>
      <c r="W85" s="60">
        <v>0.030272452068617558</v>
      </c>
      <c r="X85" s="116">
        <v>237763</v>
      </c>
      <c r="Y85" s="315">
        <v>0.7490000000000001</v>
      </c>
      <c r="Z85" s="316">
        <v>0.0239</v>
      </c>
      <c r="AA85" s="316">
        <v>0.0478</v>
      </c>
      <c r="AB85" s="316">
        <v>0.0558</v>
      </c>
      <c r="AC85" s="316">
        <v>0</v>
      </c>
      <c r="AD85" s="316">
        <v>0.1076</v>
      </c>
      <c r="AE85" s="316">
        <v>0.004</v>
      </c>
      <c r="AF85" s="316">
        <v>0.012</v>
      </c>
      <c r="AG85" s="329">
        <v>771.23</v>
      </c>
      <c r="AH85" s="329">
        <v>4.13</v>
      </c>
      <c r="AI85" s="330">
        <v>973.9</v>
      </c>
      <c r="AJ85" s="315">
        <v>0.7143</v>
      </c>
      <c r="AK85" s="316">
        <v>0.0966</v>
      </c>
      <c r="AL85" s="316">
        <v>0.021</v>
      </c>
      <c r="AM85" s="316">
        <v>0.0882</v>
      </c>
      <c r="AN85" s="316">
        <v>0.0084</v>
      </c>
      <c r="AO85" s="316">
        <v>0.0084</v>
      </c>
      <c r="AP85" s="316">
        <v>0</v>
      </c>
      <c r="AQ85" s="316">
        <v>0.063</v>
      </c>
      <c r="AR85" s="316"/>
      <c r="AS85" s="316"/>
      <c r="AT85" s="316"/>
      <c r="AU85" s="316"/>
      <c r="AV85" s="345"/>
      <c r="AW85" s="359">
        <v>0</v>
      </c>
      <c r="AX85" s="354">
        <v>32.33</v>
      </c>
      <c r="AY85" s="354">
        <v>10.6</v>
      </c>
      <c r="AZ85" s="354">
        <v>8.26</v>
      </c>
      <c r="BA85" s="354">
        <v>922.71</v>
      </c>
      <c r="BB85" s="354">
        <v>973.9</v>
      </c>
      <c r="BC85" s="360">
        <v>42.93</v>
      </c>
      <c r="BD85" s="254">
        <v>80797</v>
      </c>
      <c r="BE85" s="254">
        <v>554</v>
      </c>
      <c r="BF85" s="62"/>
      <c r="BG85" s="62"/>
      <c r="BH85" s="254">
        <v>27202</v>
      </c>
      <c r="BI85" s="254">
        <v>1917</v>
      </c>
      <c r="BJ85" s="254">
        <v>4691</v>
      </c>
      <c r="BK85" s="254">
        <v>286</v>
      </c>
      <c r="BL85" s="254">
        <v>33170</v>
      </c>
      <c r="BM85" s="254">
        <v>12</v>
      </c>
      <c r="BN85" s="295">
        <v>36435</v>
      </c>
      <c r="BO85" s="296">
        <v>250</v>
      </c>
      <c r="BP85" s="62"/>
      <c r="BQ85" s="62"/>
      <c r="BR85" s="62"/>
      <c r="BS85" s="126"/>
      <c r="BT85" s="62">
        <f t="shared" si="53"/>
        <v>117232</v>
      </c>
      <c r="BU85" s="62">
        <f t="shared" si="53"/>
        <v>804</v>
      </c>
      <c r="BV85" s="253">
        <f t="shared" si="53"/>
        <v>0</v>
      </c>
      <c r="BW85" s="253">
        <f t="shared" si="53"/>
        <v>0</v>
      </c>
      <c r="BX85" s="62">
        <f t="shared" si="54"/>
        <v>27202</v>
      </c>
      <c r="BY85" s="62">
        <f t="shared" si="54"/>
        <v>1917</v>
      </c>
      <c r="BZ85" s="62">
        <f t="shared" si="55"/>
        <v>4691</v>
      </c>
      <c r="CA85" s="62">
        <f t="shared" si="56"/>
        <v>286</v>
      </c>
      <c r="CB85" s="62">
        <f t="shared" si="70"/>
        <v>33170</v>
      </c>
      <c r="CC85" s="126">
        <f t="shared" si="70"/>
        <v>12</v>
      </c>
      <c r="CD85" s="369">
        <v>157058</v>
      </c>
      <c r="CE85" s="369">
        <v>10700</v>
      </c>
      <c r="CF85" s="152">
        <v>150033</v>
      </c>
      <c r="CG85" s="153">
        <v>10207</v>
      </c>
      <c r="CH85" s="153">
        <v>67762</v>
      </c>
      <c r="CI85" s="153">
        <v>4775</v>
      </c>
      <c r="CJ85" s="153">
        <v>1624</v>
      </c>
      <c r="CK85" s="154">
        <v>65</v>
      </c>
      <c r="CL85" s="62">
        <f t="shared" si="71"/>
        <v>145860</v>
      </c>
      <c r="CM85" s="126">
        <f t="shared" si="72"/>
        <v>2769</v>
      </c>
      <c r="CN85" s="62">
        <f t="shared" si="51"/>
        <v>36435</v>
      </c>
      <c r="CO85" s="62">
        <f t="shared" si="52"/>
        <v>250</v>
      </c>
      <c r="CP85" s="155">
        <f t="shared" si="73"/>
        <v>182295</v>
      </c>
      <c r="CQ85" s="153">
        <f t="shared" si="74"/>
        <v>3019</v>
      </c>
      <c r="CR85" s="153">
        <f t="shared" si="75"/>
        <v>219419</v>
      </c>
      <c r="CS85" s="153">
        <f t="shared" si="76"/>
        <v>15047</v>
      </c>
      <c r="CT85" s="245">
        <v>112</v>
      </c>
      <c r="CU85" s="153">
        <f t="shared" si="77"/>
        <v>401714</v>
      </c>
      <c r="CV85" s="154">
        <f t="shared" si="78"/>
        <v>18178</v>
      </c>
      <c r="CW85" s="153">
        <f t="shared" si="57"/>
        <v>45.83909490886235</v>
      </c>
      <c r="CX85" s="153">
        <f t="shared" si="58"/>
        <v>0.8702074167190447</v>
      </c>
      <c r="CY85" s="153">
        <f t="shared" si="59"/>
        <v>11.450345694531741</v>
      </c>
      <c r="CZ85" s="153">
        <f t="shared" si="60"/>
        <v>0.0785669390320553</v>
      </c>
      <c r="DA85" s="155">
        <f t="shared" si="61"/>
        <v>57.28944060339409</v>
      </c>
      <c r="DB85" s="155">
        <f t="shared" si="62"/>
        <v>0.9487743557510999</v>
      </c>
      <c r="DC85" s="155">
        <f t="shared" si="63"/>
        <v>49.358265241986174</v>
      </c>
      <c r="DD85" s="155">
        <f t="shared" si="64"/>
        <v>3.362664990571967</v>
      </c>
      <c r="DE85" s="155">
        <f t="shared" si="65"/>
        <v>68.95631678189818</v>
      </c>
      <c r="DF85" s="63">
        <f t="shared" si="66"/>
        <v>4.728786926461345</v>
      </c>
      <c r="DG85" s="63">
        <f t="shared" si="67"/>
        <v>0.03519798868636078</v>
      </c>
      <c r="DH85" s="155">
        <f t="shared" si="68"/>
        <v>126.24575738529228</v>
      </c>
      <c r="DI85" s="131">
        <f t="shared" si="69"/>
        <v>5.712759270898806</v>
      </c>
      <c r="DJ85" s="133" t="s">
        <v>838</v>
      </c>
      <c r="DK85" s="58"/>
      <c r="DL85" s="58"/>
      <c r="DM85" s="134" t="s">
        <v>838</v>
      </c>
      <c r="DN85" s="255"/>
      <c r="DO85" s="256"/>
    </row>
    <row r="86" spans="1:119" ht="15">
      <c r="A86" s="31">
        <v>19021</v>
      </c>
      <c r="B86" s="24" t="s">
        <v>701</v>
      </c>
      <c r="C86" s="98" t="s">
        <v>810</v>
      </c>
      <c r="D86" s="38" t="s">
        <v>228</v>
      </c>
      <c r="E86" s="92" t="s">
        <v>229</v>
      </c>
      <c r="F86" s="25" t="s">
        <v>919</v>
      </c>
      <c r="G86" s="39" t="s">
        <v>1636</v>
      </c>
      <c r="H86" s="34" t="s">
        <v>1637</v>
      </c>
      <c r="I86" s="18" t="s">
        <v>1218</v>
      </c>
      <c r="J86" s="46" t="s">
        <v>1219</v>
      </c>
      <c r="K86" s="18" t="s">
        <v>1220</v>
      </c>
      <c r="L86" s="106">
        <v>7637</v>
      </c>
      <c r="M86" s="64">
        <v>8118</v>
      </c>
      <c r="N86" s="147">
        <f t="shared" si="79"/>
        <v>0.0197503490186417</v>
      </c>
      <c r="O86" s="64"/>
      <c r="P86" s="64"/>
      <c r="Q86" s="64"/>
      <c r="R86" s="107"/>
      <c r="S86" s="117">
        <v>0.188555715595129</v>
      </c>
      <c r="T86" s="66">
        <v>0.059000000000000004</v>
      </c>
      <c r="U86" s="67">
        <v>32029</v>
      </c>
      <c r="V86" s="67">
        <v>703</v>
      </c>
      <c r="W86" s="66">
        <v>0.03535419667408669</v>
      </c>
      <c r="X86" s="118">
        <v>290213</v>
      </c>
      <c r="Y86" s="317">
        <v>0.7190000000000001</v>
      </c>
      <c r="Z86" s="318">
        <v>0.031400000000000004</v>
      </c>
      <c r="AA86" s="318">
        <v>0.0706</v>
      </c>
      <c r="AB86" s="318">
        <v>0.0235</v>
      </c>
      <c r="AC86" s="318">
        <v>0</v>
      </c>
      <c r="AD86" s="318">
        <v>0.1099</v>
      </c>
      <c r="AE86" s="318">
        <v>0.004699999999999999</v>
      </c>
      <c r="AF86" s="318">
        <v>0.0408</v>
      </c>
      <c r="AG86" s="331">
        <v>925.08</v>
      </c>
      <c r="AH86" s="331">
        <v>8.78</v>
      </c>
      <c r="AI86" s="332">
        <v>1220.77</v>
      </c>
      <c r="AJ86" s="317">
        <v>0.8567</v>
      </c>
      <c r="AK86" s="318">
        <v>0.057999999999999996</v>
      </c>
      <c r="AL86" s="318">
        <v>0.0048</v>
      </c>
      <c r="AM86" s="318">
        <v>0.0644</v>
      </c>
      <c r="AN86" s="318">
        <v>0.0032</v>
      </c>
      <c r="AO86" s="318">
        <v>0</v>
      </c>
      <c r="AP86" s="318">
        <v>0.0032</v>
      </c>
      <c r="AQ86" s="318">
        <v>0.0097</v>
      </c>
      <c r="AR86" s="318"/>
      <c r="AS86" s="318"/>
      <c r="AT86" s="318"/>
      <c r="AU86" s="318"/>
      <c r="AV86" s="346"/>
      <c r="AW86" s="361">
        <v>0</v>
      </c>
      <c r="AX86" s="355">
        <v>0</v>
      </c>
      <c r="AY86" s="355">
        <v>27.28</v>
      </c>
      <c r="AZ86" s="355">
        <v>212.04</v>
      </c>
      <c r="BA86" s="355">
        <v>981.45</v>
      </c>
      <c r="BB86" s="355">
        <v>1220.77</v>
      </c>
      <c r="BC86" s="362">
        <v>27.28</v>
      </c>
      <c r="BD86" s="270">
        <v>164623</v>
      </c>
      <c r="BE86" s="270">
        <v>1128</v>
      </c>
      <c r="BF86" s="270">
        <v>83455</v>
      </c>
      <c r="BG86" s="270">
        <v>4257</v>
      </c>
      <c r="BH86" s="270">
        <v>55408</v>
      </c>
      <c r="BI86" s="270">
        <v>3906</v>
      </c>
      <c r="BJ86" s="270">
        <v>9555</v>
      </c>
      <c r="BK86" s="270">
        <v>583</v>
      </c>
      <c r="BL86" s="270">
        <v>67557</v>
      </c>
      <c r="BM86" s="270">
        <v>25</v>
      </c>
      <c r="BN86" s="299">
        <v>69410</v>
      </c>
      <c r="BO86" s="271">
        <v>476</v>
      </c>
      <c r="BP86" s="68"/>
      <c r="BQ86" s="68"/>
      <c r="BR86" s="68"/>
      <c r="BS86" s="128"/>
      <c r="BT86" s="127">
        <f t="shared" si="53"/>
        <v>234033</v>
      </c>
      <c r="BU86" s="68">
        <f t="shared" si="53"/>
        <v>1604</v>
      </c>
      <c r="BV86" s="272">
        <f t="shared" si="53"/>
        <v>83455</v>
      </c>
      <c r="BW86" s="272">
        <f t="shared" si="53"/>
        <v>4257</v>
      </c>
      <c r="BX86" s="68">
        <f t="shared" si="54"/>
        <v>55408</v>
      </c>
      <c r="BY86" s="68">
        <f t="shared" si="54"/>
        <v>3906</v>
      </c>
      <c r="BZ86" s="68">
        <f t="shared" si="55"/>
        <v>9555</v>
      </c>
      <c r="CA86" s="68">
        <f t="shared" si="56"/>
        <v>583</v>
      </c>
      <c r="CB86" s="68">
        <f t="shared" si="70"/>
        <v>67557</v>
      </c>
      <c r="CC86" s="128">
        <f t="shared" si="70"/>
        <v>25</v>
      </c>
      <c r="CD86" s="372">
        <v>413356</v>
      </c>
      <c r="CE86" s="373">
        <v>28302</v>
      </c>
      <c r="CF86" s="156">
        <v>393557</v>
      </c>
      <c r="CG86" s="157">
        <v>26923</v>
      </c>
      <c r="CH86" s="157">
        <v>91734</v>
      </c>
      <c r="CI86" s="157">
        <v>6467</v>
      </c>
      <c r="CJ86" s="157">
        <v>1796</v>
      </c>
      <c r="CK86" s="158">
        <v>72</v>
      </c>
      <c r="CL86" s="62">
        <f t="shared" si="71"/>
        <v>380598</v>
      </c>
      <c r="CM86" s="126">
        <f t="shared" si="72"/>
        <v>9899</v>
      </c>
      <c r="CN86" s="68">
        <f t="shared" si="51"/>
        <v>69410</v>
      </c>
      <c r="CO86" s="68">
        <f t="shared" si="52"/>
        <v>476</v>
      </c>
      <c r="CP86" s="159">
        <f t="shared" si="73"/>
        <v>450008</v>
      </c>
      <c r="CQ86" s="157">
        <f t="shared" si="74"/>
        <v>10375</v>
      </c>
      <c r="CR86" s="157">
        <f t="shared" si="75"/>
        <v>487087</v>
      </c>
      <c r="CS86" s="157">
        <f t="shared" si="76"/>
        <v>33462</v>
      </c>
      <c r="CT86" s="246">
        <v>122</v>
      </c>
      <c r="CU86" s="157">
        <f t="shared" si="77"/>
        <v>937095</v>
      </c>
      <c r="CV86" s="158">
        <f t="shared" si="78"/>
        <v>43959</v>
      </c>
      <c r="CW86" s="157">
        <f t="shared" si="57"/>
        <v>46.88322246858832</v>
      </c>
      <c r="CX86" s="157">
        <f t="shared" si="58"/>
        <v>1.2193890120719388</v>
      </c>
      <c r="CY86" s="157">
        <f t="shared" si="59"/>
        <v>8.550135501355014</v>
      </c>
      <c r="CZ86" s="157">
        <f t="shared" si="60"/>
        <v>0.058635131805863515</v>
      </c>
      <c r="DA86" s="159">
        <f t="shared" si="61"/>
        <v>55.43335796994334</v>
      </c>
      <c r="DB86" s="159">
        <f t="shared" si="62"/>
        <v>1.2780241438778024</v>
      </c>
      <c r="DC86" s="159">
        <f t="shared" si="63"/>
        <v>50.918452820891844</v>
      </c>
      <c r="DD86" s="159">
        <f t="shared" si="64"/>
        <v>3.4863266814486327</v>
      </c>
      <c r="DE86" s="159">
        <f t="shared" si="65"/>
        <v>60.00086228135009</v>
      </c>
      <c r="DF86" s="69">
        <f t="shared" si="66"/>
        <v>4.121951219512195</v>
      </c>
      <c r="DG86" s="69">
        <f t="shared" si="67"/>
        <v>0.015028332101502834</v>
      </c>
      <c r="DH86" s="159">
        <f t="shared" si="68"/>
        <v>115.43422025129343</v>
      </c>
      <c r="DI86" s="132">
        <f t="shared" si="69"/>
        <v>5.4150036954915</v>
      </c>
      <c r="DJ86" s="135" t="s">
        <v>838</v>
      </c>
      <c r="DK86" s="70"/>
      <c r="DL86" s="70"/>
      <c r="DM86" s="136" t="s">
        <v>839</v>
      </c>
      <c r="DN86" s="255"/>
      <c r="DO86" s="256"/>
    </row>
    <row r="87" spans="1:119" ht="15">
      <c r="A87" s="26">
        <v>21000</v>
      </c>
      <c r="B87" s="23" t="s">
        <v>702</v>
      </c>
      <c r="C87" s="97" t="s">
        <v>807</v>
      </c>
      <c r="D87" s="40" t="s">
        <v>150</v>
      </c>
      <c r="E87" s="90" t="s">
        <v>151</v>
      </c>
      <c r="F87" s="22" t="s">
        <v>853</v>
      </c>
      <c r="G87" s="35" t="s">
        <v>1516</v>
      </c>
      <c r="H87" s="33" t="s">
        <v>1517</v>
      </c>
      <c r="I87" s="16" t="s">
        <v>1221</v>
      </c>
      <c r="J87" s="44" t="s">
        <v>1222</v>
      </c>
      <c r="K87" s="16" t="s">
        <v>1223</v>
      </c>
      <c r="L87" s="104">
        <v>141246</v>
      </c>
      <c r="M87" s="59">
        <v>147866</v>
      </c>
      <c r="N87" s="71">
        <f t="shared" si="79"/>
        <v>0.014923421656544885</v>
      </c>
      <c r="O87" s="72">
        <v>167062</v>
      </c>
      <c r="P87" s="72">
        <v>190929</v>
      </c>
      <c r="Q87" s="72">
        <v>209936</v>
      </c>
      <c r="R87" s="105">
        <f>(L87/Q87-1)/-1</f>
        <v>0.32719495465284654</v>
      </c>
      <c r="S87" s="115"/>
      <c r="T87" s="60">
        <v>0.07</v>
      </c>
      <c r="U87" s="61">
        <v>31014</v>
      </c>
      <c r="V87" s="61">
        <v>740</v>
      </c>
      <c r="W87" s="60">
        <v>0.041417102077226965</v>
      </c>
      <c r="X87" s="116">
        <v>340700</v>
      </c>
      <c r="Y87" s="313">
        <v>0.6801999999999999</v>
      </c>
      <c r="Z87" s="314">
        <v>0.0378</v>
      </c>
      <c r="AA87" s="314">
        <v>0.04019999999999999</v>
      </c>
      <c r="AB87" s="314">
        <v>0.054000000000000006</v>
      </c>
      <c r="AC87" s="314">
        <v>0.0175</v>
      </c>
      <c r="AD87" s="314">
        <v>0.133</v>
      </c>
      <c r="AE87" s="314">
        <v>0.0028000000000000004</v>
      </c>
      <c r="AF87" s="314">
        <v>0.0347</v>
      </c>
      <c r="AG87" s="327"/>
      <c r="AH87" s="327"/>
      <c r="AI87" s="328"/>
      <c r="AJ87" s="313">
        <v>0.8022</v>
      </c>
      <c r="AK87" s="314">
        <v>0.0706</v>
      </c>
      <c r="AL87" s="314">
        <v>0.0263</v>
      </c>
      <c r="AM87" s="314">
        <v>0.0658</v>
      </c>
      <c r="AN87" s="314">
        <v>0.0182</v>
      </c>
      <c r="AO87" s="314">
        <v>0.0036</v>
      </c>
      <c r="AP87" s="314">
        <v>0.0005</v>
      </c>
      <c r="AQ87" s="314">
        <v>0.0128</v>
      </c>
      <c r="AR87" s="343">
        <v>0</v>
      </c>
      <c r="AS87" s="343">
        <v>0</v>
      </c>
      <c r="AT87" s="343">
        <v>0</v>
      </c>
      <c r="AU87" s="343">
        <v>0</v>
      </c>
      <c r="AV87" s="344">
        <v>0</v>
      </c>
      <c r="AW87" s="359">
        <v>0</v>
      </c>
      <c r="AX87" s="354">
        <v>3069.02</v>
      </c>
      <c r="AY87" s="354">
        <v>2005.38</v>
      </c>
      <c r="AZ87" s="354">
        <v>18720.48</v>
      </c>
      <c r="BA87" s="354">
        <v>184312.2</v>
      </c>
      <c r="BB87" s="354">
        <v>208107.08</v>
      </c>
      <c r="BC87" s="360">
        <v>5071.22</v>
      </c>
      <c r="BD87" s="254">
        <v>3384857</v>
      </c>
      <c r="BE87" s="254">
        <v>23193</v>
      </c>
      <c r="BF87" s="254">
        <v>1081582</v>
      </c>
      <c r="BG87" s="254">
        <v>55161</v>
      </c>
      <c r="BH87" s="254">
        <v>820187</v>
      </c>
      <c r="BI87" s="254">
        <v>57815</v>
      </c>
      <c r="BJ87" s="254">
        <v>141464</v>
      </c>
      <c r="BK87" s="254">
        <v>8631</v>
      </c>
      <c r="BL87" s="254">
        <v>999861</v>
      </c>
      <c r="BM87" s="254">
        <v>370</v>
      </c>
      <c r="BN87" s="295">
        <v>1822330</v>
      </c>
      <c r="BO87" s="296">
        <v>12486</v>
      </c>
      <c r="BP87" s="296">
        <v>1137567</v>
      </c>
      <c r="BQ87" s="296">
        <v>58016</v>
      </c>
      <c r="BR87" s="62"/>
      <c r="BS87" s="126"/>
      <c r="BT87" s="62">
        <f t="shared" si="53"/>
        <v>5207187</v>
      </c>
      <c r="BU87" s="62">
        <f t="shared" si="53"/>
        <v>35679</v>
      </c>
      <c r="BV87" s="253">
        <f t="shared" si="53"/>
        <v>2219149</v>
      </c>
      <c r="BW87" s="253">
        <f t="shared" si="53"/>
        <v>113177</v>
      </c>
      <c r="BX87" s="62">
        <f t="shared" si="54"/>
        <v>820187</v>
      </c>
      <c r="BY87" s="62">
        <f t="shared" si="54"/>
        <v>57815</v>
      </c>
      <c r="BZ87" s="62">
        <f t="shared" si="55"/>
        <v>141464</v>
      </c>
      <c r="CA87" s="62">
        <f t="shared" si="56"/>
        <v>8631</v>
      </c>
      <c r="CB87" s="62">
        <f t="shared" si="70"/>
        <v>999861</v>
      </c>
      <c r="CC87" s="126">
        <f t="shared" si="70"/>
        <v>370</v>
      </c>
      <c r="CD87" s="369">
        <v>6920712</v>
      </c>
      <c r="CE87" s="369">
        <v>472992</v>
      </c>
      <c r="CF87" s="152">
        <v>6592156</v>
      </c>
      <c r="CG87" s="153">
        <v>450179</v>
      </c>
      <c r="CH87" s="153">
        <v>1782480</v>
      </c>
      <c r="CI87" s="153">
        <v>125650</v>
      </c>
      <c r="CJ87" s="153">
        <v>43247</v>
      </c>
      <c r="CK87" s="154">
        <v>1730</v>
      </c>
      <c r="CL87" s="384">
        <f t="shared" si="71"/>
        <v>6427951</v>
      </c>
      <c r="CM87" s="124">
        <f t="shared" si="72"/>
        <v>145170</v>
      </c>
      <c r="CN87" s="62">
        <f t="shared" si="51"/>
        <v>2959897</v>
      </c>
      <c r="CO87" s="62">
        <f t="shared" si="52"/>
        <v>70502</v>
      </c>
      <c r="CP87" s="155">
        <f t="shared" si="73"/>
        <v>9387848</v>
      </c>
      <c r="CQ87" s="153">
        <f t="shared" si="74"/>
        <v>215672</v>
      </c>
      <c r="CR87" s="153">
        <f t="shared" si="75"/>
        <v>8417883</v>
      </c>
      <c r="CS87" s="153">
        <f t="shared" si="76"/>
        <v>577559</v>
      </c>
      <c r="CT87" s="245">
        <v>15377</v>
      </c>
      <c r="CU87" s="153">
        <f t="shared" si="77"/>
        <v>17805731</v>
      </c>
      <c r="CV87" s="154">
        <f t="shared" si="78"/>
        <v>808608</v>
      </c>
      <c r="CW87" s="153">
        <f t="shared" si="57"/>
        <v>43.47146064680184</v>
      </c>
      <c r="CX87" s="153">
        <f t="shared" si="58"/>
        <v>0.9817672757767167</v>
      </c>
      <c r="CY87" s="153">
        <f t="shared" si="59"/>
        <v>20.017427941514615</v>
      </c>
      <c r="CZ87" s="153">
        <f t="shared" si="60"/>
        <v>0.4767965590467044</v>
      </c>
      <c r="DA87" s="155">
        <f t="shared" si="61"/>
        <v>63.48888858831645</v>
      </c>
      <c r="DB87" s="155">
        <f t="shared" si="62"/>
        <v>1.4585638348234211</v>
      </c>
      <c r="DC87" s="155">
        <f t="shared" si="63"/>
        <v>46.80394411156047</v>
      </c>
      <c r="DD87" s="155">
        <f t="shared" si="64"/>
        <v>3.1987880919210636</v>
      </c>
      <c r="DE87" s="155">
        <f t="shared" si="65"/>
        <v>56.92913178147782</v>
      </c>
      <c r="DF87" s="63">
        <f t="shared" si="66"/>
        <v>3.905962154924053</v>
      </c>
      <c r="DG87" s="63">
        <f t="shared" si="67"/>
        <v>0.10399280429578131</v>
      </c>
      <c r="DH87" s="155">
        <f t="shared" si="68"/>
        <v>120.41802036979428</v>
      </c>
      <c r="DI87" s="131">
        <f t="shared" si="69"/>
        <v>5.468518794043255</v>
      </c>
      <c r="DJ87" s="133" t="s">
        <v>837</v>
      </c>
      <c r="DK87" s="58">
        <v>3</v>
      </c>
      <c r="DL87" s="58">
        <v>0</v>
      </c>
      <c r="DM87" s="134" t="s">
        <v>839</v>
      </c>
      <c r="DN87" s="255"/>
      <c r="DO87" s="256"/>
    </row>
    <row r="88" spans="1:119" ht="15">
      <c r="A88" s="26">
        <v>21007</v>
      </c>
      <c r="B88" s="23" t="s">
        <v>702</v>
      </c>
      <c r="C88" s="97" t="s">
        <v>809</v>
      </c>
      <c r="D88" s="40" t="s">
        <v>232</v>
      </c>
      <c r="E88" s="90" t="s">
        <v>233</v>
      </c>
      <c r="F88" s="22" t="s">
        <v>921</v>
      </c>
      <c r="G88" s="35" t="s">
        <v>1221</v>
      </c>
      <c r="H88" s="33" t="s">
        <v>1640</v>
      </c>
      <c r="I88" s="16" t="s">
        <v>1224</v>
      </c>
      <c r="J88" s="44" t="s">
        <v>1225</v>
      </c>
      <c r="K88" s="16" t="s">
        <v>1226</v>
      </c>
      <c r="L88" s="104">
        <v>80757</v>
      </c>
      <c r="M88" s="59">
        <v>84228</v>
      </c>
      <c r="N88" s="71">
        <f t="shared" si="79"/>
        <v>0.013736524671130734</v>
      </c>
      <c r="O88" s="59"/>
      <c r="P88" s="59"/>
      <c r="Q88" s="59"/>
      <c r="R88" s="105"/>
      <c r="S88" s="115">
        <v>0.16141015639511125</v>
      </c>
      <c r="T88" s="60">
        <v>0.07200000000000001</v>
      </c>
      <c r="U88" s="61">
        <v>30562</v>
      </c>
      <c r="V88" s="61">
        <v>736</v>
      </c>
      <c r="W88" s="60">
        <v>0.051079163416174446</v>
      </c>
      <c r="X88" s="116">
        <v>313464</v>
      </c>
      <c r="Y88" s="315">
        <v>0.5702</v>
      </c>
      <c r="Z88" s="316">
        <v>0.044000000000000004</v>
      </c>
      <c r="AA88" s="316">
        <v>0.042699999999999995</v>
      </c>
      <c r="AB88" s="316">
        <v>0.0828</v>
      </c>
      <c r="AC88" s="316">
        <v>0.0304</v>
      </c>
      <c r="AD88" s="316">
        <v>0.2009</v>
      </c>
      <c r="AE88" s="316">
        <v>0.0031</v>
      </c>
      <c r="AF88" s="316">
        <v>0.026000000000000002</v>
      </c>
      <c r="AG88" s="329">
        <v>7329.51</v>
      </c>
      <c r="AH88" s="329">
        <v>11.49</v>
      </c>
      <c r="AI88" s="330">
        <v>8957.81</v>
      </c>
      <c r="AJ88" s="315">
        <v>0.7868999999999999</v>
      </c>
      <c r="AK88" s="316">
        <v>0.07139999999999999</v>
      </c>
      <c r="AL88" s="316">
        <v>0.0337</v>
      </c>
      <c r="AM88" s="316">
        <v>0.0709</v>
      </c>
      <c r="AN88" s="316">
        <v>0.0202</v>
      </c>
      <c r="AO88" s="316">
        <v>0.0040999999999999995</v>
      </c>
      <c r="AP88" s="316">
        <v>0.0009</v>
      </c>
      <c r="AQ88" s="316">
        <v>0.012</v>
      </c>
      <c r="AR88" s="316">
        <v>0.5359</v>
      </c>
      <c r="AS88" s="316">
        <v>0.2705</v>
      </c>
      <c r="AT88" s="316">
        <v>0.0691</v>
      </c>
      <c r="AU88" s="316">
        <v>0.0358</v>
      </c>
      <c r="AV88" s="345">
        <v>0.08869999999999999</v>
      </c>
      <c r="AW88" s="359">
        <v>0</v>
      </c>
      <c r="AX88" s="354">
        <v>334.33</v>
      </c>
      <c r="AY88" s="354">
        <v>743.82</v>
      </c>
      <c r="AZ88" s="354">
        <v>417.8</v>
      </c>
      <c r="BA88" s="354">
        <v>7437.78</v>
      </c>
      <c r="BB88" s="354">
        <v>8933.73</v>
      </c>
      <c r="BC88" s="360">
        <v>1078.15</v>
      </c>
      <c r="BD88" s="254">
        <v>1630387</v>
      </c>
      <c r="BE88" s="254">
        <v>11171</v>
      </c>
      <c r="BF88" s="254">
        <v>760754</v>
      </c>
      <c r="BG88" s="254">
        <v>38798</v>
      </c>
      <c r="BH88" s="254">
        <v>364441</v>
      </c>
      <c r="BI88" s="254">
        <v>25689</v>
      </c>
      <c r="BJ88" s="254">
        <v>62913</v>
      </c>
      <c r="BK88" s="254">
        <v>3838</v>
      </c>
      <c r="BL88" s="254">
        <v>443817</v>
      </c>
      <c r="BM88" s="254">
        <v>164</v>
      </c>
      <c r="BN88" s="295">
        <v>1222665</v>
      </c>
      <c r="BO88" s="296">
        <v>8378</v>
      </c>
      <c r="BP88" s="296">
        <v>944910</v>
      </c>
      <c r="BQ88" s="296">
        <v>48190</v>
      </c>
      <c r="BR88" s="62"/>
      <c r="BS88" s="126"/>
      <c r="BT88" s="62">
        <f t="shared" si="53"/>
        <v>2853052</v>
      </c>
      <c r="BU88" s="62">
        <f t="shared" si="53"/>
        <v>19549</v>
      </c>
      <c r="BV88" s="253">
        <f t="shared" si="53"/>
        <v>1705664</v>
      </c>
      <c r="BW88" s="253">
        <f t="shared" si="53"/>
        <v>86988</v>
      </c>
      <c r="BX88" s="62">
        <f t="shared" si="54"/>
        <v>364441</v>
      </c>
      <c r="BY88" s="62">
        <f t="shared" si="54"/>
        <v>25689</v>
      </c>
      <c r="BZ88" s="62">
        <f t="shared" si="55"/>
        <v>62913</v>
      </c>
      <c r="CA88" s="62">
        <f t="shared" si="56"/>
        <v>3838</v>
      </c>
      <c r="CB88" s="62">
        <f t="shared" si="70"/>
        <v>443817</v>
      </c>
      <c r="CC88" s="126">
        <f t="shared" si="70"/>
        <v>164</v>
      </c>
      <c r="CD88" s="369">
        <v>3953730</v>
      </c>
      <c r="CE88" s="369">
        <v>270026</v>
      </c>
      <c r="CF88" s="152">
        <v>3806067</v>
      </c>
      <c r="CG88" s="153">
        <v>259784</v>
      </c>
      <c r="CH88" s="153">
        <v>1039412</v>
      </c>
      <c r="CI88" s="153">
        <v>73226</v>
      </c>
      <c r="CJ88" s="153">
        <v>19230</v>
      </c>
      <c r="CK88" s="154">
        <v>769</v>
      </c>
      <c r="CL88" s="125">
        <f t="shared" si="71"/>
        <v>3262312</v>
      </c>
      <c r="CM88" s="126">
        <f t="shared" si="72"/>
        <v>79660</v>
      </c>
      <c r="CN88" s="62">
        <f t="shared" si="51"/>
        <v>2167575</v>
      </c>
      <c r="CO88" s="62">
        <f t="shared" si="52"/>
        <v>56568</v>
      </c>
      <c r="CP88" s="155">
        <f t="shared" si="73"/>
        <v>5429887</v>
      </c>
      <c r="CQ88" s="153">
        <f t="shared" si="74"/>
        <v>136228</v>
      </c>
      <c r="CR88" s="153">
        <f t="shared" si="75"/>
        <v>4864709</v>
      </c>
      <c r="CS88" s="153">
        <f t="shared" si="76"/>
        <v>333779</v>
      </c>
      <c r="CT88" s="245">
        <v>8704</v>
      </c>
      <c r="CU88" s="153">
        <f t="shared" si="77"/>
        <v>10294596</v>
      </c>
      <c r="CV88" s="154">
        <f t="shared" si="78"/>
        <v>478711</v>
      </c>
      <c r="CW88" s="153">
        <f t="shared" si="57"/>
        <v>38.73191812698865</v>
      </c>
      <c r="CX88" s="153">
        <f t="shared" si="58"/>
        <v>0.9457662535023983</v>
      </c>
      <c r="CY88" s="153">
        <f t="shared" si="59"/>
        <v>25.734613192762502</v>
      </c>
      <c r="CZ88" s="153">
        <f t="shared" si="60"/>
        <v>0.6716056418293204</v>
      </c>
      <c r="DA88" s="155">
        <f t="shared" si="61"/>
        <v>64.46653131975116</v>
      </c>
      <c r="DB88" s="155">
        <f t="shared" si="62"/>
        <v>1.6173718953317187</v>
      </c>
      <c r="DC88" s="155">
        <f t="shared" si="63"/>
        <v>46.940803533266845</v>
      </c>
      <c r="DD88" s="155">
        <f t="shared" si="64"/>
        <v>3.2058935270931284</v>
      </c>
      <c r="DE88" s="155">
        <f t="shared" si="65"/>
        <v>57.75643491475519</v>
      </c>
      <c r="DF88" s="63">
        <f t="shared" si="66"/>
        <v>3.962803343306264</v>
      </c>
      <c r="DG88" s="63">
        <f t="shared" si="67"/>
        <v>0.10333855724937076</v>
      </c>
      <c r="DH88" s="155">
        <f t="shared" si="68"/>
        <v>122.22296623450634</v>
      </c>
      <c r="DI88" s="131">
        <f t="shared" si="69"/>
        <v>5.683513795887354</v>
      </c>
      <c r="DJ88" s="133" t="s">
        <v>837</v>
      </c>
      <c r="DK88" s="58">
        <v>3</v>
      </c>
      <c r="DL88" s="58">
        <v>0</v>
      </c>
      <c r="DM88" s="134" t="s">
        <v>838</v>
      </c>
      <c r="DN88" s="255"/>
      <c r="DO88" s="256"/>
    </row>
    <row r="89" spans="1:119" ht="15">
      <c r="A89" s="26">
        <v>21008</v>
      </c>
      <c r="B89" s="23" t="s">
        <v>703</v>
      </c>
      <c r="C89" s="97" t="s">
        <v>808</v>
      </c>
      <c r="D89" s="40" t="s">
        <v>234</v>
      </c>
      <c r="E89" s="90" t="s">
        <v>235</v>
      </c>
      <c r="F89" s="22" t="s">
        <v>922</v>
      </c>
      <c r="G89" s="35" t="s">
        <v>1641</v>
      </c>
      <c r="H89" s="33" t="s">
        <v>1642</v>
      </c>
      <c r="I89" s="16" t="s">
        <v>1227</v>
      </c>
      <c r="J89" s="44"/>
      <c r="K89" s="16" t="s">
        <v>1228</v>
      </c>
      <c r="L89" s="104">
        <v>3685</v>
      </c>
      <c r="M89" s="59">
        <v>3701</v>
      </c>
      <c r="N89" s="71">
        <f t="shared" si="79"/>
        <v>0.0014410519679366092</v>
      </c>
      <c r="O89" s="59"/>
      <c r="P89" s="59"/>
      <c r="Q89" s="59"/>
      <c r="R89" s="105"/>
      <c r="S89" s="115">
        <v>0.1546811397557666</v>
      </c>
      <c r="T89" s="60">
        <v>0.055999999999999994</v>
      </c>
      <c r="U89" s="61">
        <v>35029</v>
      </c>
      <c r="V89" s="61">
        <v>902</v>
      </c>
      <c r="W89" s="60">
        <v>0.012211668928086838</v>
      </c>
      <c r="X89" s="116">
        <v>415355</v>
      </c>
      <c r="Y89" s="315">
        <v>0.9468000000000001</v>
      </c>
      <c r="Z89" s="316">
        <v>0.0070999999999999995</v>
      </c>
      <c r="AA89" s="316">
        <v>0</v>
      </c>
      <c r="AB89" s="316">
        <v>0.0319</v>
      </c>
      <c r="AC89" s="316">
        <v>0</v>
      </c>
      <c r="AD89" s="316">
        <v>0.0070999999999999995</v>
      </c>
      <c r="AE89" s="316">
        <v>0.0034999999999999996</v>
      </c>
      <c r="AF89" s="316">
        <v>0.0034999999999999996</v>
      </c>
      <c r="AG89" s="329">
        <v>2654.96</v>
      </c>
      <c r="AH89" s="329">
        <v>1.39</v>
      </c>
      <c r="AI89" s="330">
        <v>2799.91</v>
      </c>
      <c r="AJ89" s="315">
        <v>0.8726999999999999</v>
      </c>
      <c r="AK89" s="316">
        <v>0.0745</v>
      </c>
      <c r="AL89" s="316">
        <v>0.009300000000000001</v>
      </c>
      <c r="AM89" s="316">
        <v>0.0248</v>
      </c>
      <c r="AN89" s="316">
        <v>0.0062</v>
      </c>
      <c r="AO89" s="316">
        <v>0</v>
      </c>
      <c r="AP89" s="316">
        <v>0</v>
      </c>
      <c r="AQ89" s="316">
        <v>0.0124</v>
      </c>
      <c r="AR89" s="316">
        <v>0.26239999999999997</v>
      </c>
      <c r="AS89" s="316">
        <v>0.2662</v>
      </c>
      <c r="AT89" s="316">
        <v>0.27</v>
      </c>
      <c r="AU89" s="316">
        <v>0.1293</v>
      </c>
      <c r="AV89" s="345">
        <v>0.0722</v>
      </c>
      <c r="AW89" s="359">
        <v>0</v>
      </c>
      <c r="AX89" s="354">
        <v>0</v>
      </c>
      <c r="AY89" s="354">
        <v>0</v>
      </c>
      <c r="AZ89" s="354">
        <v>141.15</v>
      </c>
      <c r="BA89" s="354">
        <v>2656.77</v>
      </c>
      <c r="BB89" s="354">
        <v>2797.92</v>
      </c>
      <c r="BC89" s="360">
        <v>0</v>
      </c>
      <c r="BD89" s="254">
        <v>101869</v>
      </c>
      <c r="BE89" s="254">
        <v>698</v>
      </c>
      <c r="BF89" s="254">
        <v>23570</v>
      </c>
      <c r="BG89" s="254">
        <v>1202</v>
      </c>
      <c r="BH89" s="254">
        <v>11028</v>
      </c>
      <c r="BI89" s="254">
        <v>777</v>
      </c>
      <c r="BJ89" s="254">
        <v>1900</v>
      </c>
      <c r="BK89" s="254">
        <v>116</v>
      </c>
      <c r="BL89" s="254">
        <v>13462</v>
      </c>
      <c r="BM89" s="254">
        <v>5</v>
      </c>
      <c r="BN89" s="295">
        <v>13497</v>
      </c>
      <c r="BO89" s="296">
        <v>92</v>
      </c>
      <c r="BP89" s="296">
        <v>6115</v>
      </c>
      <c r="BQ89" s="296">
        <v>312</v>
      </c>
      <c r="BR89" s="62"/>
      <c r="BS89" s="126"/>
      <c r="BT89" s="62">
        <f t="shared" si="53"/>
        <v>115366</v>
      </c>
      <c r="BU89" s="62">
        <f t="shared" si="53"/>
        <v>790</v>
      </c>
      <c r="BV89" s="253">
        <f t="shared" si="53"/>
        <v>29685</v>
      </c>
      <c r="BW89" s="253">
        <f t="shared" si="53"/>
        <v>1514</v>
      </c>
      <c r="BX89" s="62">
        <f t="shared" si="54"/>
        <v>11028</v>
      </c>
      <c r="BY89" s="62">
        <f t="shared" si="54"/>
        <v>777</v>
      </c>
      <c r="BZ89" s="62">
        <f t="shared" si="55"/>
        <v>1900</v>
      </c>
      <c r="CA89" s="62">
        <f t="shared" si="56"/>
        <v>116</v>
      </c>
      <c r="CB89" s="62">
        <f t="shared" si="70"/>
        <v>13462</v>
      </c>
      <c r="CC89" s="126">
        <f t="shared" si="70"/>
        <v>5</v>
      </c>
      <c r="CD89" s="369">
        <v>198038</v>
      </c>
      <c r="CE89" s="369">
        <v>13555</v>
      </c>
      <c r="CF89" s="152">
        <v>182304</v>
      </c>
      <c r="CG89" s="153">
        <v>12467</v>
      </c>
      <c r="CH89" s="153">
        <v>53123</v>
      </c>
      <c r="CI89" s="153">
        <v>3750</v>
      </c>
      <c r="CJ89" s="153">
        <v>1408</v>
      </c>
      <c r="CK89" s="154">
        <v>56</v>
      </c>
      <c r="CL89" s="125">
        <f t="shared" si="71"/>
        <v>151829</v>
      </c>
      <c r="CM89" s="126">
        <f t="shared" si="72"/>
        <v>2798</v>
      </c>
      <c r="CN89" s="62">
        <f t="shared" si="51"/>
        <v>19612</v>
      </c>
      <c r="CO89" s="62">
        <f t="shared" si="52"/>
        <v>404</v>
      </c>
      <c r="CP89" s="155">
        <f t="shared" si="73"/>
        <v>171441</v>
      </c>
      <c r="CQ89" s="153">
        <f t="shared" si="74"/>
        <v>3202</v>
      </c>
      <c r="CR89" s="153">
        <f t="shared" si="75"/>
        <v>236835</v>
      </c>
      <c r="CS89" s="153">
        <f t="shared" si="76"/>
        <v>16273</v>
      </c>
      <c r="CT89" s="245">
        <v>385</v>
      </c>
      <c r="CU89" s="153">
        <f t="shared" si="77"/>
        <v>408276</v>
      </c>
      <c r="CV89" s="154">
        <f t="shared" si="78"/>
        <v>19860</v>
      </c>
      <c r="CW89" s="153">
        <f t="shared" si="57"/>
        <v>41.023777357470955</v>
      </c>
      <c r="CX89" s="153">
        <f t="shared" si="58"/>
        <v>0.7560118886787355</v>
      </c>
      <c r="CY89" s="153">
        <f t="shared" si="59"/>
        <v>5.29910834909484</v>
      </c>
      <c r="CZ89" s="153">
        <f t="shared" si="60"/>
        <v>0.10915968657119697</v>
      </c>
      <c r="DA89" s="155">
        <f t="shared" si="61"/>
        <v>46.32288570656579</v>
      </c>
      <c r="DB89" s="155">
        <f t="shared" si="62"/>
        <v>0.8651715752499325</v>
      </c>
      <c r="DC89" s="155">
        <f t="shared" si="63"/>
        <v>53.50932180491759</v>
      </c>
      <c r="DD89" s="155">
        <f t="shared" si="64"/>
        <v>3.662523642258849</v>
      </c>
      <c r="DE89" s="155">
        <f t="shared" si="65"/>
        <v>63.992164279924346</v>
      </c>
      <c r="DF89" s="63">
        <f t="shared" si="66"/>
        <v>4.396919751418536</v>
      </c>
      <c r="DG89" s="63">
        <f t="shared" si="67"/>
        <v>0.10402593893542286</v>
      </c>
      <c r="DH89" s="155">
        <f t="shared" si="68"/>
        <v>110.31504998649014</v>
      </c>
      <c r="DI89" s="131">
        <f t="shared" si="69"/>
        <v>5.366117265603891</v>
      </c>
      <c r="DJ89" s="133" t="s">
        <v>838</v>
      </c>
      <c r="DK89" s="58"/>
      <c r="DL89" s="58"/>
      <c r="DM89" s="134" t="s">
        <v>838</v>
      </c>
      <c r="DN89" s="255"/>
      <c r="DO89" s="256"/>
    </row>
    <row r="90" spans="1:119" ht="15">
      <c r="A90" s="26">
        <v>21018</v>
      </c>
      <c r="B90" s="23" t="s">
        <v>704</v>
      </c>
      <c r="C90" s="97" t="s">
        <v>809</v>
      </c>
      <c r="D90" s="40" t="s">
        <v>236</v>
      </c>
      <c r="E90" s="90" t="s">
        <v>237</v>
      </c>
      <c r="F90" s="22" t="s">
        <v>923</v>
      </c>
      <c r="G90" s="35" t="s">
        <v>1643</v>
      </c>
      <c r="H90" s="33" t="s">
        <v>1644</v>
      </c>
      <c r="I90" s="16" t="s">
        <v>1229</v>
      </c>
      <c r="J90" s="44" t="s">
        <v>1230</v>
      </c>
      <c r="K90" s="16" t="s">
        <v>1231</v>
      </c>
      <c r="L90" s="104">
        <v>11090</v>
      </c>
      <c r="M90" s="59">
        <v>11783</v>
      </c>
      <c r="N90" s="71">
        <f t="shared" si="79"/>
        <v>0.019604514979207344</v>
      </c>
      <c r="O90" s="59"/>
      <c r="P90" s="59"/>
      <c r="Q90" s="59"/>
      <c r="R90" s="105"/>
      <c r="S90" s="115">
        <v>0.31244364292155097</v>
      </c>
      <c r="T90" s="60">
        <v>0.079</v>
      </c>
      <c r="U90" s="61">
        <v>28347</v>
      </c>
      <c r="V90" s="61">
        <v>754</v>
      </c>
      <c r="W90" s="60">
        <v>0.05184851217312895</v>
      </c>
      <c r="X90" s="116">
        <v>293040</v>
      </c>
      <c r="Y90" s="315">
        <v>0.6292</v>
      </c>
      <c r="Z90" s="316">
        <v>0.0548</v>
      </c>
      <c r="AA90" s="316">
        <v>0.10949999999999999</v>
      </c>
      <c r="AB90" s="316">
        <v>0.0173</v>
      </c>
      <c r="AC90" s="316">
        <v>0</v>
      </c>
      <c r="AD90" s="316">
        <v>0.1412</v>
      </c>
      <c r="AE90" s="316">
        <v>0.001</v>
      </c>
      <c r="AF90" s="316">
        <v>0.0471</v>
      </c>
      <c r="AG90" s="329">
        <v>1074.18</v>
      </c>
      <c r="AH90" s="329">
        <v>10.97</v>
      </c>
      <c r="AI90" s="330">
        <v>1431.6</v>
      </c>
      <c r="AJ90" s="315">
        <v>0.8012</v>
      </c>
      <c r="AK90" s="316">
        <v>0.0634</v>
      </c>
      <c r="AL90" s="316">
        <v>0.0144</v>
      </c>
      <c r="AM90" s="316">
        <v>0.098</v>
      </c>
      <c r="AN90" s="316">
        <v>0.0173</v>
      </c>
      <c r="AO90" s="316">
        <v>0</v>
      </c>
      <c r="AP90" s="316">
        <v>0</v>
      </c>
      <c r="AQ90" s="316">
        <v>0.0058</v>
      </c>
      <c r="AR90" s="316">
        <v>0.507</v>
      </c>
      <c r="AS90" s="316">
        <v>0.0836</v>
      </c>
      <c r="AT90" s="316">
        <v>0.115</v>
      </c>
      <c r="AU90" s="316">
        <v>0.0575</v>
      </c>
      <c r="AV90" s="345">
        <v>0.2369</v>
      </c>
      <c r="AW90" s="359">
        <v>0</v>
      </c>
      <c r="AX90" s="354">
        <v>134.4</v>
      </c>
      <c r="AY90" s="354">
        <v>76.99</v>
      </c>
      <c r="AZ90" s="354">
        <v>100.62</v>
      </c>
      <c r="BA90" s="354">
        <v>1119.59</v>
      </c>
      <c r="BB90" s="354">
        <v>1431.6</v>
      </c>
      <c r="BC90" s="360">
        <v>211.38</v>
      </c>
      <c r="BD90" s="254">
        <v>263801</v>
      </c>
      <c r="BE90" s="254">
        <v>1808</v>
      </c>
      <c r="BF90" s="254">
        <v>142347</v>
      </c>
      <c r="BG90" s="254">
        <v>7260</v>
      </c>
      <c r="BH90" s="254">
        <v>59960</v>
      </c>
      <c r="BI90" s="254">
        <v>4227</v>
      </c>
      <c r="BJ90" s="254">
        <v>10344</v>
      </c>
      <c r="BK90" s="254">
        <v>631</v>
      </c>
      <c r="BL90" s="254">
        <v>73075</v>
      </c>
      <c r="BM90" s="254">
        <v>27</v>
      </c>
      <c r="BN90" s="295">
        <v>202974</v>
      </c>
      <c r="BO90" s="296">
        <v>1391</v>
      </c>
      <c r="BP90" s="296">
        <v>111467</v>
      </c>
      <c r="BQ90" s="296">
        <v>5685</v>
      </c>
      <c r="BR90" s="62"/>
      <c r="BS90" s="126"/>
      <c r="BT90" s="62">
        <f t="shared" si="53"/>
        <v>466775</v>
      </c>
      <c r="BU90" s="62">
        <f t="shared" si="53"/>
        <v>3199</v>
      </c>
      <c r="BV90" s="253">
        <f t="shared" si="53"/>
        <v>253814</v>
      </c>
      <c r="BW90" s="253">
        <f t="shared" si="53"/>
        <v>12945</v>
      </c>
      <c r="BX90" s="62">
        <f t="shared" si="54"/>
        <v>59960</v>
      </c>
      <c r="BY90" s="62">
        <f t="shared" si="54"/>
        <v>4227</v>
      </c>
      <c r="BZ90" s="62">
        <f t="shared" si="55"/>
        <v>10344</v>
      </c>
      <c r="CA90" s="62">
        <f t="shared" si="56"/>
        <v>631</v>
      </c>
      <c r="CB90" s="62">
        <f t="shared" si="70"/>
        <v>73075</v>
      </c>
      <c r="CC90" s="126">
        <f t="shared" si="70"/>
        <v>27</v>
      </c>
      <c r="CD90" s="369">
        <v>556415</v>
      </c>
      <c r="CE90" s="369">
        <v>38008</v>
      </c>
      <c r="CF90" s="152">
        <v>534133</v>
      </c>
      <c r="CG90" s="153">
        <v>36462</v>
      </c>
      <c r="CH90" s="153">
        <v>91977</v>
      </c>
      <c r="CI90" s="153">
        <v>6489</v>
      </c>
      <c r="CJ90" s="153">
        <v>5530</v>
      </c>
      <c r="CK90" s="154">
        <v>221</v>
      </c>
      <c r="CL90" s="125">
        <f t="shared" si="71"/>
        <v>549527</v>
      </c>
      <c r="CM90" s="126">
        <f t="shared" si="72"/>
        <v>13953</v>
      </c>
      <c r="CN90" s="62">
        <f t="shared" si="51"/>
        <v>314441</v>
      </c>
      <c r="CO90" s="62">
        <f t="shared" si="52"/>
        <v>7076</v>
      </c>
      <c r="CP90" s="155">
        <f t="shared" si="73"/>
        <v>863968</v>
      </c>
      <c r="CQ90" s="153">
        <f t="shared" si="74"/>
        <v>21029</v>
      </c>
      <c r="CR90" s="153">
        <f t="shared" si="75"/>
        <v>631640</v>
      </c>
      <c r="CS90" s="153">
        <f t="shared" si="76"/>
        <v>43172</v>
      </c>
      <c r="CT90" s="245">
        <v>1239</v>
      </c>
      <c r="CU90" s="153">
        <f t="shared" si="77"/>
        <v>1495608</v>
      </c>
      <c r="CV90" s="154">
        <f t="shared" si="78"/>
        <v>65440</v>
      </c>
      <c r="CW90" s="153">
        <f t="shared" si="57"/>
        <v>46.637274038869556</v>
      </c>
      <c r="CX90" s="153">
        <f t="shared" si="58"/>
        <v>1.1841636255622507</v>
      </c>
      <c r="CY90" s="153">
        <f t="shared" si="59"/>
        <v>26.68598828821183</v>
      </c>
      <c r="CZ90" s="153">
        <f t="shared" si="60"/>
        <v>0.6005261817873208</v>
      </c>
      <c r="DA90" s="155">
        <f t="shared" si="61"/>
        <v>73.3232623270814</v>
      </c>
      <c r="DB90" s="155">
        <f t="shared" si="62"/>
        <v>1.7846898073495714</v>
      </c>
      <c r="DC90" s="155">
        <f t="shared" si="63"/>
        <v>47.22184503097683</v>
      </c>
      <c r="DD90" s="155">
        <f t="shared" si="64"/>
        <v>3.225664092336417</v>
      </c>
      <c r="DE90" s="155">
        <f t="shared" si="65"/>
        <v>53.60604260375117</v>
      </c>
      <c r="DF90" s="63">
        <f t="shared" si="66"/>
        <v>3.663922600356446</v>
      </c>
      <c r="DG90" s="63">
        <f t="shared" si="67"/>
        <v>0.10515148943393024</v>
      </c>
      <c r="DH90" s="155">
        <f t="shared" si="68"/>
        <v>126.92930493083256</v>
      </c>
      <c r="DI90" s="131">
        <f t="shared" si="69"/>
        <v>5.553763897139947</v>
      </c>
      <c r="DJ90" s="133" t="s">
        <v>838</v>
      </c>
      <c r="DK90" s="58"/>
      <c r="DL90" s="58"/>
      <c r="DM90" s="134" t="s">
        <v>838</v>
      </c>
      <c r="DN90" s="255"/>
      <c r="DO90" s="256"/>
    </row>
    <row r="91" spans="1:119" ht="15">
      <c r="A91" s="31">
        <v>21023</v>
      </c>
      <c r="B91" s="24" t="s">
        <v>705</v>
      </c>
      <c r="C91" s="98" t="s">
        <v>810</v>
      </c>
      <c r="D91" s="38" t="s">
        <v>238</v>
      </c>
      <c r="E91" s="92" t="s">
        <v>239</v>
      </c>
      <c r="F91" s="25" t="s">
        <v>924</v>
      </c>
      <c r="G91" s="39" t="s">
        <v>1645</v>
      </c>
      <c r="H91" s="34" t="s">
        <v>1646</v>
      </c>
      <c r="I91" s="18" t="s">
        <v>1232</v>
      </c>
      <c r="J91" s="46" t="s">
        <v>1233</v>
      </c>
      <c r="K91" s="18" t="s">
        <v>1234</v>
      </c>
      <c r="L91" s="106">
        <v>8516</v>
      </c>
      <c r="M91" s="64">
        <v>8766</v>
      </c>
      <c r="N91" s="147">
        <f t="shared" si="79"/>
        <v>0.009506426344208693</v>
      </c>
      <c r="O91" s="64"/>
      <c r="P91" s="64"/>
      <c r="Q91" s="64"/>
      <c r="R91" s="107"/>
      <c r="S91" s="117">
        <v>0.3945514325974636</v>
      </c>
      <c r="T91" s="66">
        <v>0.05</v>
      </c>
      <c r="U91" s="67">
        <v>31834</v>
      </c>
      <c r="V91" s="67">
        <v>909</v>
      </c>
      <c r="W91" s="66">
        <v>0.028769375293565054</v>
      </c>
      <c r="X91" s="118">
        <v>399682</v>
      </c>
      <c r="Y91" s="317">
        <v>0.809</v>
      </c>
      <c r="Z91" s="318">
        <v>0.031200000000000002</v>
      </c>
      <c r="AA91" s="318">
        <v>0.0537</v>
      </c>
      <c r="AB91" s="318">
        <v>0.011200000000000002</v>
      </c>
      <c r="AC91" s="318">
        <v>0</v>
      </c>
      <c r="AD91" s="318">
        <v>0.0924</v>
      </c>
      <c r="AE91" s="318">
        <v>0.0012</v>
      </c>
      <c r="AF91" s="318">
        <v>0.0012</v>
      </c>
      <c r="AG91" s="331">
        <v>1130.35</v>
      </c>
      <c r="AH91" s="331">
        <v>7.76</v>
      </c>
      <c r="AI91" s="332">
        <v>1644.98</v>
      </c>
      <c r="AJ91" s="317">
        <v>0.7624</v>
      </c>
      <c r="AK91" s="318">
        <v>0.0701</v>
      </c>
      <c r="AL91" s="318">
        <v>0.0181</v>
      </c>
      <c r="AM91" s="318">
        <v>0.09949999999999999</v>
      </c>
      <c r="AN91" s="318">
        <v>0.0158</v>
      </c>
      <c r="AO91" s="318">
        <v>0.0045000000000000005</v>
      </c>
      <c r="AP91" s="318">
        <v>0</v>
      </c>
      <c r="AQ91" s="318">
        <v>0.0294</v>
      </c>
      <c r="AR91" s="318">
        <v>0.4425</v>
      </c>
      <c r="AS91" s="318">
        <v>0.1638</v>
      </c>
      <c r="AT91" s="318">
        <v>0.1351</v>
      </c>
      <c r="AU91" s="318">
        <v>0.0287</v>
      </c>
      <c r="AV91" s="346">
        <v>0.2299</v>
      </c>
      <c r="AW91" s="361">
        <v>0</v>
      </c>
      <c r="AX91" s="355">
        <v>0.23</v>
      </c>
      <c r="AY91" s="355">
        <v>5.43</v>
      </c>
      <c r="AZ91" s="355">
        <v>502.78</v>
      </c>
      <c r="BA91" s="355">
        <v>1136.54</v>
      </c>
      <c r="BB91" s="355">
        <v>1644.98</v>
      </c>
      <c r="BC91" s="362">
        <v>5.67</v>
      </c>
      <c r="BD91" s="270">
        <v>234170</v>
      </c>
      <c r="BE91" s="270">
        <v>1605</v>
      </c>
      <c r="BF91" s="270">
        <v>137270</v>
      </c>
      <c r="BG91" s="270">
        <v>7001</v>
      </c>
      <c r="BH91" s="270">
        <v>24699</v>
      </c>
      <c r="BI91" s="270">
        <v>1741</v>
      </c>
      <c r="BJ91" s="270">
        <v>4258</v>
      </c>
      <c r="BK91" s="270">
        <v>260</v>
      </c>
      <c r="BL91" s="270">
        <v>30127</v>
      </c>
      <c r="BM91" s="270">
        <v>11</v>
      </c>
      <c r="BN91" s="299">
        <v>79117</v>
      </c>
      <c r="BO91" s="271">
        <v>542</v>
      </c>
      <c r="BP91" s="271">
        <v>53854</v>
      </c>
      <c r="BQ91" s="271">
        <v>2747</v>
      </c>
      <c r="BR91" s="68"/>
      <c r="BS91" s="128"/>
      <c r="BT91" s="127">
        <f t="shared" si="53"/>
        <v>313287</v>
      </c>
      <c r="BU91" s="68">
        <f t="shared" si="53"/>
        <v>2147</v>
      </c>
      <c r="BV91" s="272">
        <f t="shared" si="53"/>
        <v>191124</v>
      </c>
      <c r="BW91" s="272">
        <f t="shared" si="53"/>
        <v>9748</v>
      </c>
      <c r="BX91" s="68">
        <f t="shared" si="54"/>
        <v>24699</v>
      </c>
      <c r="BY91" s="68">
        <f t="shared" si="54"/>
        <v>1741</v>
      </c>
      <c r="BZ91" s="68">
        <f t="shared" si="55"/>
        <v>4258</v>
      </c>
      <c r="CA91" s="68">
        <f t="shared" si="56"/>
        <v>260</v>
      </c>
      <c r="CB91" s="68">
        <f t="shared" si="70"/>
        <v>30127</v>
      </c>
      <c r="CC91" s="128">
        <f t="shared" si="70"/>
        <v>11</v>
      </c>
      <c r="CD91" s="373">
        <v>435946</v>
      </c>
      <c r="CE91" s="373">
        <v>29705</v>
      </c>
      <c r="CF91" s="156">
        <v>417126</v>
      </c>
      <c r="CG91" s="157">
        <v>28405</v>
      </c>
      <c r="CH91" s="157">
        <v>52823</v>
      </c>
      <c r="CI91" s="157">
        <v>3732</v>
      </c>
      <c r="CJ91" s="157">
        <v>2381</v>
      </c>
      <c r="CK91" s="158">
        <v>95</v>
      </c>
      <c r="CL91" s="127">
        <f t="shared" si="71"/>
        <v>430524</v>
      </c>
      <c r="CM91" s="128">
        <f t="shared" si="72"/>
        <v>10618</v>
      </c>
      <c r="CN91" s="68">
        <f t="shared" si="51"/>
        <v>132971</v>
      </c>
      <c r="CO91" s="68">
        <f t="shared" si="52"/>
        <v>3289</v>
      </c>
      <c r="CP91" s="159">
        <f t="shared" si="73"/>
        <v>563495</v>
      </c>
      <c r="CQ91" s="157">
        <f t="shared" si="74"/>
        <v>13907</v>
      </c>
      <c r="CR91" s="157">
        <f t="shared" si="75"/>
        <v>472330</v>
      </c>
      <c r="CS91" s="157">
        <f t="shared" si="76"/>
        <v>32232</v>
      </c>
      <c r="CT91" s="246">
        <v>940</v>
      </c>
      <c r="CU91" s="157">
        <f t="shared" si="77"/>
        <v>1035825</v>
      </c>
      <c r="CV91" s="158">
        <f t="shared" si="78"/>
        <v>47079</v>
      </c>
      <c r="CW91" s="157">
        <f t="shared" si="57"/>
        <v>49.1129363449692</v>
      </c>
      <c r="CX91" s="157">
        <f t="shared" si="58"/>
        <v>1.2112708190736938</v>
      </c>
      <c r="CY91" s="157">
        <f t="shared" si="59"/>
        <v>15.168948208989276</v>
      </c>
      <c r="CZ91" s="157">
        <f t="shared" si="60"/>
        <v>0.3751996349532284</v>
      </c>
      <c r="DA91" s="159">
        <f t="shared" si="61"/>
        <v>64.28188455395848</v>
      </c>
      <c r="DB91" s="159">
        <f t="shared" si="62"/>
        <v>1.586470454026922</v>
      </c>
      <c r="DC91" s="159">
        <f t="shared" si="63"/>
        <v>49.73146246862879</v>
      </c>
      <c r="DD91" s="159">
        <f t="shared" si="64"/>
        <v>3.3886607346566278</v>
      </c>
      <c r="DE91" s="159">
        <f t="shared" si="65"/>
        <v>53.88204426192106</v>
      </c>
      <c r="DF91" s="69">
        <f t="shared" si="66"/>
        <v>3.676933607118412</v>
      </c>
      <c r="DG91" s="69">
        <f t="shared" si="67"/>
        <v>0.10723248916267397</v>
      </c>
      <c r="DH91" s="159">
        <f t="shared" si="68"/>
        <v>118.16392881587953</v>
      </c>
      <c r="DI91" s="132">
        <f t="shared" si="69"/>
        <v>5.370636550308007</v>
      </c>
      <c r="DJ91" s="135" t="s">
        <v>837</v>
      </c>
      <c r="DK91" s="70">
        <v>3</v>
      </c>
      <c r="DL91" s="70">
        <v>0</v>
      </c>
      <c r="DM91" s="136" t="s">
        <v>839</v>
      </c>
      <c r="DN91" s="255"/>
      <c r="DO91" s="256"/>
    </row>
    <row r="92" spans="1:119" ht="15">
      <c r="A92" s="26">
        <v>23000</v>
      </c>
      <c r="B92" s="23" t="s">
        <v>706</v>
      </c>
      <c r="C92" s="97" t="s">
        <v>807</v>
      </c>
      <c r="D92" s="40" t="s">
        <v>240</v>
      </c>
      <c r="E92" s="90" t="s">
        <v>241</v>
      </c>
      <c r="F92" s="22" t="s">
        <v>925</v>
      </c>
      <c r="G92" s="35" t="s">
        <v>1647</v>
      </c>
      <c r="H92" s="33" t="s">
        <v>1648</v>
      </c>
      <c r="I92" s="16" t="s">
        <v>1235</v>
      </c>
      <c r="J92" s="44" t="s">
        <v>1236</v>
      </c>
      <c r="K92" s="16" t="s">
        <v>1237</v>
      </c>
      <c r="L92" s="104">
        <v>31077</v>
      </c>
      <c r="M92" s="59">
        <v>31542</v>
      </c>
      <c r="N92" s="71">
        <f t="shared" si="79"/>
        <v>0.0049140828102212835</v>
      </c>
      <c r="O92" s="79">
        <v>30700</v>
      </c>
      <c r="P92" s="79">
        <v>30843</v>
      </c>
      <c r="Q92" s="79">
        <v>31776</v>
      </c>
      <c r="R92" s="105">
        <f>(L92/Q92-1)/-1</f>
        <v>0.02199773413897277</v>
      </c>
      <c r="S92" s="115"/>
      <c r="T92" s="60">
        <v>0.08</v>
      </c>
      <c r="U92" s="61">
        <v>29470</v>
      </c>
      <c r="V92" s="61">
        <v>592</v>
      </c>
      <c r="W92" s="60">
        <v>0.031051903336872928</v>
      </c>
      <c r="X92" s="116">
        <v>258479</v>
      </c>
      <c r="Y92" s="313">
        <v>0.7415999999999999</v>
      </c>
      <c r="Z92" s="314">
        <v>0.023700000000000002</v>
      </c>
      <c r="AA92" s="314">
        <v>0.038900000000000004</v>
      </c>
      <c r="AB92" s="314">
        <v>0.028399999999999998</v>
      </c>
      <c r="AC92" s="314">
        <v>0.0086</v>
      </c>
      <c r="AD92" s="314">
        <v>0.1054</v>
      </c>
      <c r="AE92" s="314">
        <v>0.0027</v>
      </c>
      <c r="AF92" s="314">
        <v>0.0506</v>
      </c>
      <c r="AG92" s="327"/>
      <c r="AH92" s="327"/>
      <c r="AI92" s="328"/>
      <c r="AJ92" s="313">
        <v>0.7487999999999999</v>
      </c>
      <c r="AK92" s="314">
        <v>0.0885</v>
      </c>
      <c r="AL92" s="314">
        <v>0.0095</v>
      </c>
      <c r="AM92" s="314">
        <v>0.1066</v>
      </c>
      <c r="AN92" s="314">
        <v>0.0174</v>
      </c>
      <c r="AO92" s="314">
        <v>0.0012</v>
      </c>
      <c r="AP92" s="314">
        <v>0</v>
      </c>
      <c r="AQ92" s="314">
        <v>0.027999999999999997</v>
      </c>
      <c r="AR92" s="343">
        <v>0</v>
      </c>
      <c r="AS92" s="343">
        <v>0</v>
      </c>
      <c r="AT92" s="343">
        <v>0</v>
      </c>
      <c r="AU92" s="343">
        <v>0</v>
      </c>
      <c r="AV92" s="344">
        <v>0</v>
      </c>
      <c r="AW92" s="359">
        <v>3.26</v>
      </c>
      <c r="AX92" s="354">
        <v>17.13</v>
      </c>
      <c r="AY92" s="354">
        <v>0.01</v>
      </c>
      <c r="AZ92" s="354">
        <v>1.13</v>
      </c>
      <c r="BA92" s="354">
        <v>78.46</v>
      </c>
      <c r="BB92" s="354">
        <v>100</v>
      </c>
      <c r="BC92" s="360">
        <v>20.4</v>
      </c>
      <c r="BD92" s="254">
        <v>845107</v>
      </c>
      <c r="BE92" s="254">
        <v>5791</v>
      </c>
      <c r="BF92" s="254">
        <v>260223</v>
      </c>
      <c r="BG92" s="254">
        <v>13271</v>
      </c>
      <c r="BH92" s="254">
        <v>214488</v>
      </c>
      <c r="BI92" s="254">
        <v>15119</v>
      </c>
      <c r="BJ92" s="254">
        <v>36979</v>
      </c>
      <c r="BK92" s="254">
        <v>2256</v>
      </c>
      <c r="BL92" s="254">
        <v>261602</v>
      </c>
      <c r="BM92" s="254">
        <v>97</v>
      </c>
      <c r="BN92" s="295">
        <v>534199</v>
      </c>
      <c r="BO92" s="296">
        <v>3660</v>
      </c>
      <c r="BP92" s="296">
        <v>309387</v>
      </c>
      <c r="BQ92" s="296">
        <v>15779</v>
      </c>
      <c r="BR92" s="62"/>
      <c r="BS92" s="126"/>
      <c r="BT92" s="62">
        <f t="shared" si="53"/>
        <v>1379306</v>
      </c>
      <c r="BU92" s="62">
        <f t="shared" si="53"/>
        <v>9451</v>
      </c>
      <c r="BV92" s="253">
        <f t="shared" si="53"/>
        <v>569610</v>
      </c>
      <c r="BW92" s="253">
        <f t="shared" si="53"/>
        <v>29050</v>
      </c>
      <c r="BX92" s="62">
        <f t="shared" si="54"/>
        <v>214488</v>
      </c>
      <c r="BY92" s="62">
        <f t="shared" si="54"/>
        <v>15119</v>
      </c>
      <c r="BZ92" s="62">
        <f t="shared" si="55"/>
        <v>36979</v>
      </c>
      <c r="CA92" s="62">
        <f t="shared" si="56"/>
        <v>2256</v>
      </c>
      <c r="CB92" s="62">
        <f t="shared" si="70"/>
        <v>261602</v>
      </c>
      <c r="CC92" s="126">
        <f t="shared" si="70"/>
        <v>97</v>
      </c>
      <c r="CD92" s="369">
        <v>1577262</v>
      </c>
      <c r="CE92" s="369">
        <v>108047</v>
      </c>
      <c r="CF92" s="152">
        <v>1504294</v>
      </c>
      <c r="CG92" s="153">
        <v>103074</v>
      </c>
      <c r="CH92" s="153">
        <v>394433</v>
      </c>
      <c r="CI92" s="153">
        <v>27814</v>
      </c>
      <c r="CJ92" s="153">
        <v>15165</v>
      </c>
      <c r="CK92" s="154">
        <v>605</v>
      </c>
      <c r="CL92" s="62">
        <f t="shared" si="71"/>
        <v>1618399</v>
      </c>
      <c r="CM92" s="126">
        <f t="shared" si="72"/>
        <v>36534</v>
      </c>
      <c r="CN92" s="62">
        <f t="shared" si="51"/>
        <v>843586</v>
      </c>
      <c r="CO92" s="62">
        <f t="shared" si="52"/>
        <v>19439</v>
      </c>
      <c r="CP92" s="155">
        <f t="shared" si="73"/>
        <v>2461985</v>
      </c>
      <c r="CQ92" s="153">
        <f t="shared" si="74"/>
        <v>55973</v>
      </c>
      <c r="CR92" s="153">
        <f t="shared" si="75"/>
        <v>1913892</v>
      </c>
      <c r="CS92" s="153">
        <f t="shared" si="76"/>
        <v>131493</v>
      </c>
      <c r="CT92" s="245">
        <v>30366</v>
      </c>
      <c r="CU92" s="153">
        <f t="shared" si="77"/>
        <v>4375877</v>
      </c>
      <c r="CV92" s="154">
        <f t="shared" si="78"/>
        <v>217832</v>
      </c>
      <c r="CW92" s="153">
        <f t="shared" si="57"/>
        <v>51.30933358696341</v>
      </c>
      <c r="CX92" s="153">
        <f t="shared" si="58"/>
        <v>1.1582651702491915</v>
      </c>
      <c r="CY92" s="153">
        <f t="shared" si="59"/>
        <v>26.744848138989283</v>
      </c>
      <c r="CZ92" s="153">
        <f t="shared" si="60"/>
        <v>0.6162893919218819</v>
      </c>
      <c r="DA92" s="155">
        <f t="shared" si="61"/>
        <v>78.0541817259527</v>
      </c>
      <c r="DB92" s="155">
        <f t="shared" si="62"/>
        <v>1.7745545621710734</v>
      </c>
      <c r="DC92" s="155">
        <f t="shared" si="63"/>
        <v>50.00513600913068</v>
      </c>
      <c r="DD92" s="155">
        <f t="shared" si="64"/>
        <v>3.425496163845032</v>
      </c>
      <c r="DE92" s="155">
        <f t="shared" si="65"/>
        <v>60.67757276012935</v>
      </c>
      <c r="DF92" s="63">
        <f t="shared" si="66"/>
        <v>4.168822522351151</v>
      </c>
      <c r="DG92" s="63">
        <f t="shared" si="67"/>
        <v>0.96271637816245</v>
      </c>
      <c r="DH92" s="155">
        <f t="shared" si="68"/>
        <v>138.73175448608205</v>
      </c>
      <c r="DI92" s="131">
        <f t="shared" si="69"/>
        <v>6.906093462684675</v>
      </c>
      <c r="DJ92" s="133" t="s">
        <v>838</v>
      </c>
      <c r="DK92" s="58"/>
      <c r="DL92" s="58"/>
      <c r="DM92" s="134" t="s">
        <v>838</v>
      </c>
      <c r="DN92" s="255"/>
      <c r="DO92" s="256"/>
    </row>
    <row r="93" spans="1:119" ht="15">
      <c r="A93" s="26">
        <v>23008</v>
      </c>
      <c r="B93" s="23" t="s">
        <v>707</v>
      </c>
      <c r="C93" s="97" t="s">
        <v>809</v>
      </c>
      <c r="D93" s="40" t="s">
        <v>242</v>
      </c>
      <c r="E93" s="90" t="s">
        <v>243</v>
      </c>
      <c r="F93" s="22" t="s">
        <v>926</v>
      </c>
      <c r="G93" s="35" t="s">
        <v>1649</v>
      </c>
      <c r="H93" s="33" t="s">
        <v>1650</v>
      </c>
      <c r="I93" s="16" t="s">
        <v>1238</v>
      </c>
      <c r="J93" s="44" t="s">
        <v>1239</v>
      </c>
      <c r="K93" s="16" t="s">
        <v>1240</v>
      </c>
      <c r="L93" s="104">
        <v>17614</v>
      </c>
      <c r="M93" s="59">
        <v>17741</v>
      </c>
      <c r="N93" s="71">
        <f t="shared" si="79"/>
        <v>0.002386186423162906</v>
      </c>
      <c r="O93" s="79"/>
      <c r="P93" s="59"/>
      <c r="Q93" s="59"/>
      <c r="R93" s="105"/>
      <c r="S93" s="115">
        <v>0.17088679459520836</v>
      </c>
      <c r="T93" s="60">
        <v>0.076</v>
      </c>
      <c r="U93" s="61">
        <v>29126</v>
      </c>
      <c r="V93" s="61">
        <v>539</v>
      </c>
      <c r="W93" s="60">
        <v>0.04144430566594754</v>
      </c>
      <c r="X93" s="116">
        <v>196832</v>
      </c>
      <c r="Y93" s="315">
        <v>0.7111</v>
      </c>
      <c r="Z93" s="316">
        <v>0.0242</v>
      </c>
      <c r="AA93" s="316">
        <v>0.051</v>
      </c>
      <c r="AB93" s="316">
        <v>0.031400000000000004</v>
      </c>
      <c r="AC93" s="316">
        <v>0.015</v>
      </c>
      <c r="AD93" s="316">
        <v>0.1451</v>
      </c>
      <c r="AE93" s="316">
        <v>0.002</v>
      </c>
      <c r="AF93" s="316">
        <v>0.0203</v>
      </c>
      <c r="AG93" s="329">
        <v>1811.94</v>
      </c>
      <c r="AH93" s="329">
        <v>9.79</v>
      </c>
      <c r="AI93" s="330">
        <v>2005.35</v>
      </c>
      <c r="AJ93" s="315">
        <v>0.7746</v>
      </c>
      <c r="AK93" s="316">
        <v>0.0975</v>
      </c>
      <c r="AL93" s="316">
        <v>0.0116</v>
      </c>
      <c r="AM93" s="316">
        <v>0.0882</v>
      </c>
      <c r="AN93" s="316">
        <v>0.0079</v>
      </c>
      <c r="AO93" s="316">
        <v>0.0022</v>
      </c>
      <c r="AP93" s="316">
        <v>0</v>
      </c>
      <c r="AQ93" s="316">
        <v>0.0181</v>
      </c>
      <c r="AR93" s="316">
        <v>0.8244</v>
      </c>
      <c r="AS93" s="316">
        <v>0.0546</v>
      </c>
      <c r="AT93" s="316">
        <v>0.0092</v>
      </c>
      <c r="AU93" s="316">
        <v>0.0059</v>
      </c>
      <c r="AV93" s="345">
        <v>0.1059</v>
      </c>
      <c r="AW93" s="359">
        <v>0</v>
      </c>
      <c r="AX93" s="354">
        <v>0</v>
      </c>
      <c r="AY93" s="354">
        <v>45.26</v>
      </c>
      <c r="AZ93" s="354">
        <v>86.13</v>
      </c>
      <c r="BA93" s="354">
        <v>1873.96</v>
      </c>
      <c r="BB93" s="354">
        <v>2005.35</v>
      </c>
      <c r="BC93" s="360">
        <v>45.26</v>
      </c>
      <c r="BD93" s="254">
        <v>374814</v>
      </c>
      <c r="BE93" s="254">
        <v>2568</v>
      </c>
      <c r="BF93" s="254">
        <v>138277</v>
      </c>
      <c r="BG93" s="254">
        <v>7052</v>
      </c>
      <c r="BH93" s="254">
        <v>140117</v>
      </c>
      <c r="BI93" s="254">
        <v>9877</v>
      </c>
      <c r="BJ93" s="254">
        <v>24162</v>
      </c>
      <c r="BK93" s="254">
        <v>1474</v>
      </c>
      <c r="BL93" s="254">
        <v>24162</v>
      </c>
      <c r="BM93" s="254">
        <v>1474</v>
      </c>
      <c r="BN93" s="295">
        <v>266425</v>
      </c>
      <c r="BO93" s="296">
        <v>1826</v>
      </c>
      <c r="BP93" s="296">
        <v>219345</v>
      </c>
      <c r="BQ93" s="296">
        <v>11187</v>
      </c>
      <c r="BR93" s="62"/>
      <c r="BS93" s="126"/>
      <c r="BT93" s="62">
        <f t="shared" si="53"/>
        <v>641239</v>
      </c>
      <c r="BU93" s="62">
        <f t="shared" si="53"/>
        <v>4394</v>
      </c>
      <c r="BV93" s="253">
        <f t="shared" si="53"/>
        <v>357622</v>
      </c>
      <c r="BW93" s="253">
        <f t="shared" si="53"/>
        <v>18239</v>
      </c>
      <c r="BX93" s="62">
        <f t="shared" si="54"/>
        <v>140117</v>
      </c>
      <c r="BY93" s="62">
        <f t="shared" si="54"/>
        <v>9877</v>
      </c>
      <c r="BZ93" s="62">
        <f t="shared" si="55"/>
        <v>24162</v>
      </c>
      <c r="CA93" s="62">
        <f t="shared" si="56"/>
        <v>1474</v>
      </c>
      <c r="CB93" s="62">
        <f t="shared" si="70"/>
        <v>24162</v>
      </c>
      <c r="CC93" s="126">
        <f t="shared" si="70"/>
        <v>1474</v>
      </c>
      <c r="CD93" s="369">
        <v>869944</v>
      </c>
      <c r="CE93" s="369">
        <v>59585</v>
      </c>
      <c r="CF93" s="152">
        <v>843313</v>
      </c>
      <c r="CG93" s="153">
        <v>57780</v>
      </c>
      <c r="CH93" s="160">
        <v>187429</v>
      </c>
      <c r="CI93" s="160">
        <v>13213</v>
      </c>
      <c r="CJ93" s="153">
        <v>7424</v>
      </c>
      <c r="CK93" s="154">
        <v>297</v>
      </c>
      <c r="CL93" s="62">
        <f t="shared" si="71"/>
        <v>701532</v>
      </c>
      <c r="CM93" s="126">
        <f t="shared" si="72"/>
        <v>22445</v>
      </c>
      <c r="CN93" s="62">
        <f t="shared" si="51"/>
        <v>485770</v>
      </c>
      <c r="CO93" s="62">
        <f t="shared" si="52"/>
        <v>13013</v>
      </c>
      <c r="CP93" s="155">
        <f t="shared" si="73"/>
        <v>1187302</v>
      </c>
      <c r="CQ93" s="153">
        <f t="shared" si="74"/>
        <v>35458</v>
      </c>
      <c r="CR93" s="153">
        <f t="shared" si="75"/>
        <v>1038166</v>
      </c>
      <c r="CS93" s="153">
        <f t="shared" si="76"/>
        <v>71290</v>
      </c>
      <c r="CT93" s="245">
        <v>17960</v>
      </c>
      <c r="CU93" s="153">
        <f t="shared" si="77"/>
        <v>2225468</v>
      </c>
      <c r="CV93" s="154">
        <f t="shared" si="78"/>
        <v>124708</v>
      </c>
      <c r="CW93" s="153">
        <f t="shared" si="57"/>
        <v>39.542979538921145</v>
      </c>
      <c r="CX93" s="153">
        <f t="shared" si="58"/>
        <v>1.2651485260131898</v>
      </c>
      <c r="CY93" s="153">
        <f t="shared" si="59"/>
        <v>27.38120737275238</v>
      </c>
      <c r="CZ93" s="153">
        <f t="shared" si="60"/>
        <v>0.7334986753847021</v>
      </c>
      <c r="DA93" s="155">
        <f t="shared" si="61"/>
        <v>66.92418691167353</v>
      </c>
      <c r="DB93" s="155">
        <f t="shared" si="62"/>
        <v>1.998647201397892</v>
      </c>
      <c r="DC93" s="155">
        <f t="shared" si="63"/>
        <v>49.035792796347444</v>
      </c>
      <c r="DD93" s="155">
        <f t="shared" si="64"/>
        <v>3.358604362775492</v>
      </c>
      <c r="DE93" s="155">
        <f t="shared" si="65"/>
        <v>58.51789639817372</v>
      </c>
      <c r="DF93" s="63">
        <f t="shared" si="66"/>
        <v>4.018375514345302</v>
      </c>
      <c r="DG93" s="63">
        <f t="shared" si="67"/>
        <v>1.0123442872442365</v>
      </c>
      <c r="DH93" s="155">
        <f t="shared" si="68"/>
        <v>125.44208330984725</v>
      </c>
      <c r="DI93" s="131">
        <f t="shared" si="69"/>
        <v>7.029367002987431</v>
      </c>
      <c r="DJ93" s="133" t="s">
        <v>837</v>
      </c>
      <c r="DK93" s="58">
        <v>0</v>
      </c>
      <c r="DL93" s="58">
        <v>0</v>
      </c>
      <c r="DM93" s="134" t="s">
        <v>838</v>
      </c>
      <c r="DN93" s="255"/>
      <c r="DO93" s="256"/>
    </row>
    <row r="94" spans="1:119" ht="15">
      <c r="A94" s="26">
        <v>23019</v>
      </c>
      <c r="B94" s="23" t="s">
        <v>708</v>
      </c>
      <c r="C94" s="97" t="s">
        <v>808</v>
      </c>
      <c r="D94" s="40" t="s">
        <v>244</v>
      </c>
      <c r="E94" s="90" t="s">
        <v>245</v>
      </c>
      <c r="F94" s="22" t="s">
        <v>927</v>
      </c>
      <c r="G94" s="35" t="s">
        <v>1241</v>
      </c>
      <c r="H94" s="33" t="s">
        <v>1243</v>
      </c>
      <c r="I94" s="16" t="s">
        <v>1241</v>
      </c>
      <c r="J94" s="44" t="s">
        <v>1242</v>
      </c>
      <c r="K94" s="16" t="s">
        <v>1243</v>
      </c>
      <c r="L94" s="104">
        <v>1522</v>
      </c>
      <c r="M94" s="59">
        <v>1591</v>
      </c>
      <c r="N94" s="71">
        <f t="shared" si="79"/>
        <v>0.014456316781898182</v>
      </c>
      <c r="O94" s="59"/>
      <c r="P94" s="59"/>
      <c r="Q94" s="59"/>
      <c r="R94" s="109"/>
      <c r="S94" s="115">
        <v>0.05913272010512484</v>
      </c>
      <c r="T94" s="60">
        <v>0.069</v>
      </c>
      <c r="U94" s="61">
        <v>30806</v>
      </c>
      <c r="V94" s="61">
        <v>723</v>
      </c>
      <c r="W94" s="60">
        <v>0.045992115637319315</v>
      </c>
      <c r="X94" s="116">
        <v>336345</v>
      </c>
      <c r="Y94" s="315">
        <v>0.6462</v>
      </c>
      <c r="Z94" s="316">
        <v>0.0308</v>
      </c>
      <c r="AA94" s="316">
        <v>0.0077</v>
      </c>
      <c r="AB94" s="316">
        <v>0.0308</v>
      </c>
      <c r="AC94" s="316">
        <v>0</v>
      </c>
      <c r="AD94" s="316">
        <v>0.13849999999999998</v>
      </c>
      <c r="AE94" s="316">
        <v>0.0154</v>
      </c>
      <c r="AF94" s="316">
        <v>0.1308</v>
      </c>
      <c r="AG94" s="329">
        <v>656.41</v>
      </c>
      <c r="AH94" s="329">
        <v>2.42</v>
      </c>
      <c r="AI94" s="330">
        <v>680.76</v>
      </c>
      <c r="AJ94" s="315">
        <v>0.6470999999999999</v>
      </c>
      <c r="AK94" s="316">
        <v>0.0824</v>
      </c>
      <c r="AL94" s="316">
        <v>0</v>
      </c>
      <c r="AM94" s="316">
        <v>0.22940000000000002</v>
      </c>
      <c r="AN94" s="316">
        <v>0.0176</v>
      </c>
      <c r="AO94" s="316">
        <v>0</v>
      </c>
      <c r="AP94" s="316">
        <v>0</v>
      </c>
      <c r="AQ94" s="316">
        <v>0.0235</v>
      </c>
      <c r="AR94" s="316"/>
      <c r="AS94" s="316"/>
      <c r="AT94" s="316"/>
      <c r="AU94" s="316"/>
      <c r="AV94" s="345"/>
      <c r="AW94" s="359">
        <v>0</v>
      </c>
      <c r="AX94" s="354">
        <v>0</v>
      </c>
      <c r="AY94" s="354">
        <v>14.95</v>
      </c>
      <c r="AZ94" s="354">
        <v>0</v>
      </c>
      <c r="BA94" s="354">
        <v>665.81</v>
      </c>
      <c r="BB94" s="354">
        <v>680.76</v>
      </c>
      <c r="BC94" s="360">
        <v>14.95</v>
      </c>
      <c r="BD94" s="258">
        <v>49836</v>
      </c>
      <c r="BE94" s="258">
        <v>341</v>
      </c>
      <c r="BF94" s="62"/>
      <c r="BG94" s="62"/>
      <c r="BH94" s="258">
        <v>15503</v>
      </c>
      <c r="BI94" s="258">
        <v>1093</v>
      </c>
      <c r="BJ94" s="258">
        <v>2674</v>
      </c>
      <c r="BK94" s="258">
        <v>163</v>
      </c>
      <c r="BL94" s="258">
        <v>18901</v>
      </c>
      <c r="BM94" s="258">
        <v>7</v>
      </c>
      <c r="BN94" s="297">
        <v>55744</v>
      </c>
      <c r="BO94" s="298">
        <v>382</v>
      </c>
      <c r="BP94" s="62"/>
      <c r="BQ94" s="62"/>
      <c r="BR94" s="62"/>
      <c r="BS94" s="126"/>
      <c r="BT94" s="62">
        <f t="shared" si="53"/>
        <v>105580</v>
      </c>
      <c r="BU94" s="62">
        <f t="shared" si="53"/>
        <v>723</v>
      </c>
      <c r="BV94" s="253">
        <f t="shared" si="53"/>
        <v>0</v>
      </c>
      <c r="BW94" s="253">
        <f t="shared" si="53"/>
        <v>0</v>
      </c>
      <c r="BX94" s="62">
        <f t="shared" si="54"/>
        <v>15503</v>
      </c>
      <c r="BY94" s="62">
        <f t="shared" si="54"/>
        <v>1093</v>
      </c>
      <c r="BZ94" s="62">
        <f t="shared" si="55"/>
        <v>2674</v>
      </c>
      <c r="CA94" s="62">
        <f t="shared" si="56"/>
        <v>163</v>
      </c>
      <c r="CB94" s="62">
        <f t="shared" si="70"/>
        <v>18901</v>
      </c>
      <c r="CC94" s="126">
        <f t="shared" si="70"/>
        <v>7</v>
      </c>
      <c r="CD94" s="369">
        <v>76257</v>
      </c>
      <c r="CE94" s="369">
        <v>5186</v>
      </c>
      <c r="CF94" s="152">
        <v>72713</v>
      </c>
      <c r="CG94" s="153">
        <v>4950</v>
      </c>
      <c r="CH94" s="160">
        <v>27526</v>
      </c>
      <c r="CI94" s="160">
        <v>1938</v>
      </c>
      <c r="CJ94" s="153">
        <v>933</v>
      </c>
      <c r="CK94" s="154">
        <v>37</v>
      </c>
      <c r="CL94" s="62">
        <f t="shared" si="71"/>
        <v>86914</v>
      </c>
      <c r="CM94" s="126">
        <f t="shared" si="72"/>
        <v>1604</v>
      </c>
      <c r="CN94" s="62">
        <f t="shared" si="51"/>
        <v>55744</v>
      </c>
      <c r="CO94" s="62">
        <f t="shared" si="52"/>
        <v>382</v>
      </c>
      <c r="CP94" s="155">
        <f t="shared" si="73"/>
        <v>142658</v>
      </c>
      <c r="CQ94" s="153">
        <f t="shared" si="74"/>
        <v>1986</v>
      </c>
      <c r="CR94" s="153">
        <f t="shared" si="75"/>
        <v>101172</v>
      </c>
      <c r="CS94" s="153">
        <f t="shared" si="76"/>
        <v>6925</v>
      </c>
      <c r="CT94" s="245">
        <v>1893</v>
      </c>
      <c r="CU94" s="153">
        <f t="shared" si="77"/>
        <v>243830</v>
      </c>
      <c r="CV94" s="154">
        <f t="shared" si="78"/>
        <v>10804</v>
      </c>
      <c r="CW94" s="153">
        <f t="shared" si="57"/>
        <v>54.62853551225644</v>
      </c>
      <c r="CX94" s="153">
        <f t="shared" si="58"/>
        <v>1.0081709616593337</v>
      </c>
      <c r="CY94" s="153">
        <f t="shared" si="59"/>
        <v>35.03708359522313</v>
      </c>
      <c r="CZ94" s="153">
        <f t="shared" si="60"/>
        <v>0.24010056568196103</v>
      </c>
      <c r="DA94" s="155">
        <f t="shared" si="61"/>
        <v>89.66561910747957</v>
      </c>
      <c r="DB94" s="155">
        <f t="shared" si="62"/>
        <v>1.2482715273412948</v>
      </c>
      <c r="DC94" s="155">
        <f t="shared" si="63"/>
        <v>47.93023255813954</v>
      </c>
      <c r="DD94" s="155">
        <f t="shared" si="64"/>
        <v>3.259585166561911</v>
      </c>
      <c r="DE94" s="155">
        <f t="shared" si="65"/>
        <v>63.5901948460088</v>
      </c>
      <c r="DF94" s="63">
        <f t="shared" si="66"/>
        <v>4.352608422375864</v>
      </c>
      <c r="DG94" s="63">
        <f t="shared" si="67"/>
        <v>1.1898177247014456</v>
      </c>
      <c r="DH94" s="155">
        <f t="shared" si="68"/>
        <v>153.25581395348837</v>
      </c>
      <c r="DI94" s="131">
        <f t="shared" si="69"/>
        <v>6.790697674418604</v>
      </c>
      <c r="DJ94" s="133" t="s">
        <v>838</v>
      </c>
      <c r="DK94" s="58"/>
      <c r="DL94" s="58"/>
      <c r="DM94" s="134" t="s">
        <v>838</v>
      </c>
      <c r="DN94" s="255"/>
      <c r="DO94" s="256"/>
    </row>
    <row r="95" spans="1:119" ht="15">
      <c r="A95" s="26">
        <v>23025</v>
      </c>
      <c r="B95" s="23" t="s">
        <v>709</v>
      </c>
      <c r="C95" s="97" t="s">
        <v>808</v>
      </c>
      <c r="D95" s="40" t="s">
        <v>246</v>
      </c>
      <c r="E95" s="90" t="s">
        <v>247</v>
      </c>
      <c r="F95" s="22" t="s">
        <v>928</v>
      </c>
      <c r="G95" s="35" t="s">
        <v>1651</v>
      </c>
      <c r="H95" s="33" t="s">
        <v>1652</v>
      </c>
      <c r="I95" s="16" t="s">
        <v>1244</v>
      </c>
      <c r="J95" s="44" t="s">
        <v>1245</v>
      </c>
      <c r="K95" s="16" t="s">
        <v>1246</v>
      </c>
      <c r="L95" s="104">
        <v>1750</v>
      </c>
      <c r="M95" s="59">
        <v>1829</v>
      </c>
      <c r="N95" s="71">
        <f t="shared" si="79"/>
        <v>0.014397667213413512</v>
      </c>
      <c r="O95" s="79"/>
      <c r="P95" s="59"/>
      <c r="Q95" s="59"/>
      <c r="R95" s="105"/>
      <c r="S95" s="115">
        <v>0.07142857142857142</v>
      </c>
      <c r="T95" s="60">
        <v>0.052000000000000005</v>
      </c>
      <c r="U95" s="61">
        <v>30538</v>
      </c>
      <c r="V95" s="61">
        <v>805</v>
      </c>
      <c r="W95" s="60">
        <v>0.03428571428571429</v>
      </c>
      <c r="X95" s="116">
        <v>493615</v>
      </c>
      <c r="Y95" s="315">
        <v>0.5956</v>
      </c>
      <c r="Z95" s="316">
        <v>0.0662</v>
      </c>
      <c r="AA95" s="316">
        <v>0.0735</v>
      </c>
      <c r="AB95" s="316">
        <v>0.1103</v>
      </c>
      <c r="AC95" s="316">
        <v>0</v>
      </c>
      <c r="AD95" s="316">
        <v>0.1324</v>
      </c>
      <c r="AE95" s="316">
        <v>0.0074</v>
      </c>
      <c r="AF95" s="316">
        <v>0.0147</v>
      </c>
      <c r="AG95" s="329">
        <v>841.1</v>
      </c>
      <c r="AH95" s="329">
        <v>2.17</v>
      </c>
      <c r="AI95" s="330">
        <v>1081.89</v>
      </c>
      <c r="AJ95" s="315">
        <v>0.5404</v>
      </c>
      <c r="AK95" s="316">
        <v>0.0745</v>
      </c>
      <c r="AL95" s="316">
        <v>0.0124</v>
      </c>
      <c r="AM95" s="316">
        <v>0.2236</v>
      </c>
      <c r="AN95" s="316">
        <v>0.1304</v>
      </c>
      <c r="AO95" s="316">
        <v>0</v>
      </c>
      <c r="AP95" s="316">
        <v>0</v>
      </c>
      <c r="AQ95" s="316">
        <v>0.018600000000000002</v>
      </c>
      <c r="AR95" s="324">
        <v>0</v>
      </c>
      <c r="AS95" s="324">
        <v>0</v>
      </c>
      <c r="AT95" s="324">
        <v>0</v>
      </c>
      <c r="AU95" s="324">
        <v>0</v>
      </c>
      <c r="AV95" s="347">
        <v>0</v>
      </c>
      <c r="AW95" s="359">
        <v>1.64</v>
      </c>
      <c r="AX95" s="354">
        <v>220.07</v>
      </c>
      <c r="AY95" s="354">
        <v>4.42</v>
      </c>
      <c r="AZ95" s="354">
        <v>0</v>
      </c>
      <c r="BA95" s="354">
        <v>843.95</v>
      </c>
      <c r="BB95" s="354">
        <v>1070.08</v>
      </c>
      <c r="BC95" s="360">
        <v>226.13</v>
      </c>
      <c r="BD95" s="258">
        <v>65390</v>
      </c>
      <c r="BE95" s="258">
        <v>448</v>
      </c>
      <c r="BF95" s="62"/>
      <c r="BG95" s="62"/>
      <c r="BH95" s="258">
        <v>5824</v>
      </c>
      <c r="BI95" s="258">
        <v>411</v>
      </c>
      <c r="BJ95" s="258">
        <v>1004</v>
      </c>
      <c r="BK95" s="258">
        <v>61</v>
      </c>
      <c r="BL95" s="258">
        <v>7100</v>
      </c>
      <c r="BM95" s="258">
        <v>3</v>
      </c>
      <c r="BN95" s="297">
        <v>67439</v>
      </c>
      <c r="BO95" s="298">
        <v>462</v>
      </c>
      <c r="BP95" s="62"/>
      <c r="BQ95" s="62"/>
      <c r="BR95" s="62"/>
      <c r="BS95" s="126"/>
      <c r="BT95" s="62">
        <f t="shared" si="53"/>
        <v>132829</v>
      </c>
      <c r="BU95" s="62">
        <f t="shared" si="53"/>
        <v>910</v>
      </c>
      <c r="BV95" s="253">
        <f t="shared" si="53"/>
        <v>0</v>
      </c>
      <c r="BW95" s="253">
        <f t="shared" si="53"/>
        <v>0</v>
      </c>
      <c r="BX95" s="62">
        <f t="shared" si="54"/>
        <v>5824</v>
      </c>
      <c r="BY95" s="62">
        <f t="shared" si="54"/>
        <v>411</v>
      </c>
      <c r="BZ95" s="62">
        <f t="shared" si="55"/>
        <v>1004</v>
      </c>
      <c r="CA95" s="62">
        <f t="shared" si="56"/>
        <v>61</v>
      </c>
      <c r="CB95" s="62">
        <f t="shared" si="70"/>
        <v>7100</v>
      </c>
      <c r="CC95" s="126">
        <f t="shared" si="70"/>
        <v>3</v>
      </c>
      <c r="CD95" s="369">
        <v>89592</v>
      </c>
      <c r="CE95" s="369">
        <v>6142</v>
      </c>
      <c r="CF95" s="152">
        <v>84420</v>
      </c>
      <c r="CG95" s="153">
        <v>5787</v>
      </c>
      <c r="CH95" s="160">
        <v>21943</v>
      </c>
      <c r="CI95" s="160">
        <v>1548</v>
      </c>
      <c r="CJ95" s="153">
        <v>772</v>
      </c>
      <c r="CK95" s="154">
        <v>31</v>
      </c>
      <c r="CL95" s="62">
        <f t="shared" si="71"/>
        <v>79318</v>
      </c>
      <c r="CM95" s="126">
        <f t="shared" si="72"/>
        <v>923</v>
      </c>
      <c r="CN95" s="62">
        <f t="shared" si="51"/>
        <v>67439</v>
      </c>
      <c r="CO95" s="62">
        <f t="shared" si="52"/>
        <v>462</v>
      </c>
      <c r="CP95" s="155">
        <f t="shared" si="73"/>
        <v>146757</v>
      </c>
      <c r="CQ95" s="153">
        <f t="shared" si="74"/>
        <v>1385</v>
      </c>
      <c r="CR95" s="153">
        <f t="shared" si="75"/>
        <v>107135</v>
      </c>
      <c r="CS95" s="153">
        <f t="shared" si="76"/>
        <v>7366</v>
      </c>
      <c r="CT95" s="245">
        <v>2425</v>
      </c>
      <c r="CU95" s="153">
        <f t="shared" si="77"/>
        <v>253892</v>
      </c>
      <c r="CV95" s="154">
        <f t="shared" si="78"/>
        <v>11176</v>
      </c>
      <c r="CW95" s="153">
        <f t="shared" si="57"/>
        <v>43.36686714051394</v>
      </c>
      <c r="CX95" s="153">
        <f t="shared" si="58"/>
        <v>0.5046473482777474</v>
      </c>
      <c r="CY95" s="153">
        <f t="shared" si="59"/>
        <v>36.8720612356479</v>
      </c>
      <c r="CZ95" s="153">
        <f t="shared" si="60"/>
        <v>0.2525970475669765</v>
      </c>
      <c r="DA95" s="155">
        <f t="shared" si="61"/>
        <v>80.23892837616184</v>
      </c>
      <c r="DB95" s="155">
        <f t="shared" si="62"/>
        <v>0.7572443958447239</v>
      </c>
      <c r="DC95" s="155">
        <f t="shared" si="63"/>
        <v>48.98414434117004</v>
      </c>
      <c r="DD95" s="155">
        <f t="shared" si="64"/>
        <v>3.358119190814653</v>
      </c>
      <c r="DE95" s="155">
        <f t="shared" si="65"/>
        <v>58.57572443958447</v>
      </c>
      <c r="DF95" s="63">
        <f t="shared" si="66"/>
        <v>4.027337342810279</v>
      </c>
      <c r="DG95" s="63">
        <f t="shared" si="67"/>
        <v>1.3258611262985238</v>
      </c>
      <c r="DH95" s="155">
        <f t="shared" si="68"/>
        <v>138.8146528157463</v>
      </c>
      <c r="DI95" s="131">
        <f t="shared" si="69"/>
        <v>6.1104428649535265</v>
      </c>
      <c r="DJ95" s="133" t="s">
        <v>838</v>
      </c>
      <c r="DK95" s="58"/>
      <c r="DL95" s="58"/>
      <c r="DM95" s="134" t="s">
        <v>838</v>
      </c>
      <c r="DN95" s="255"/>
      <c r="DO95" s="256"/>
    </row>
    <row r="96" spans="1:125" s="2" customFormat="1" ht="15">
      <c r="A96" s="26">
        <v>25025</v>
      </c>
      <c r="B96" s="23" t="s">
        <v>713</v>
      </c>
      <c r="C96" s="97" t="s">
        <v>811</v>
      </c>
      <c r="D96" s="40" t="s">
        <v>255</v>
      </c>
      <c r="E96" s="90" t="s">
        <v>256</v>
      </c>
      <c r="F96" s="22" t="s">
        <v>932</v>
      </c>
      <c r="G96" s="35" t="s">
        <v>1658</v>
      </c>
      <c r="H96" s="33" t="s">
        <v>1659</v>
      </c>
      <c r="I96" s="22"/>
      <c r="J96" s="45"/>
      <c r="K96" s="22"/>
      <c r="L96" s="104">
        <v>1371</v>
      </c>
      <c r="M96" s="59">
        <v>1425</v>
      </c>
      <c r="N96" s="71">
        <f t="shared" si="79"/>
        <v>0.012631578947368438</v>
      </c>
      <c r="O96" s="59"/>
      <c r="P96" s="59"/>
      <c r="Q96" s="59"/>
      <c r="R96" s="105"/>
      <c r="S96" s="115">
        <v>0.10211524434719182</v>
      </c>
      <c r="T96" s="60">
        <v>0.066</v>
      </c>
      <c r="U96" s="61">
        <v>33895</v>
      </c>
      <c r="V96" s="61">
        <v>673</v>
      </c>
      <c r="W96" s="60">
        <v>0.010940919037199124</v>
      </c>
      <c r="X96" s="116">
        <v>107823</v>
      </c>
      <c r="Y96" s="315">
        <v>0.7478</v>
      </c>
      <c r="Z96" s="316">
        <v>0.0174</v>
      </c>
      <c r="AA96" s="316">
        <v>0.16519999999999999</v>
      </c>
      <c r="AB96" s="316">
        <v>0</v>
      </c>
      <c r="AC96" s="316">
        <v>0</v>
      </c>
      <c r="AD96" s="316">
        <v>0.060899999999999996</v>
      </c>
      <c r="AE96" s="316">
        <v>0.0087</v>
      </c>
      <c r="AF96" s="316">
        <v>0</v>
      </c>
      <c r="AG96" s="329">
        <v>854.64</v>
      </c>
      <c r="AH96" s="329">
        <v>1.67</v>
      </c>
      <c r="AI96" s="330">
        <v>1096.83</v>
      </c>
      <c r="AJ96" s="315">
        <v>0.6537999999999999</v>
      </c>
      <c r="AK96" s="316">
        <v>0.0692</v>
      </c>
      <c r="AL96" s="316">
        <v>0</v>
      </c>
      <c r="AM96" s="316">
        <v>0.18460000000000001</v>
      </c>
      <c r="AN96" s="316">
        <v>0.0385</v>
      </c>
      <c r="AO96" s="316">
        <v>0</v>
      </c>
      <c r="AP96" s="316">
        <v>0</v>
      </c>
      <c r="AQ96" s="316">
        <v>0.0538</v>
      </c>
      <c r="AR96" s="316"/>
      <c r="AS96" s="316"/>
      <c r="AT96" s="316"/>
      <c r="AU96" s="316"/>
      <c r="AV96" s="345"/>
      <c r="AW96" s="359">
        <v>0</v>
      </c>
      <c r="AX96" s="354">
        <v>0</v>
      </c>
      <c r="AY96" s="354">
        <v>6.45</v>
      </c>
      <c r="AZ96" s="354">
        <v>0</v>
      </c>
      <c r="BA96" s="354">
        <v>1090.38</v>
      </c>
      <c r="BB96" s="354">
        <v>1096.83</v>
      </c>
      <c r="BC96" s="360">
        <v>6.45</v>
      </c>
      <c r="BD96" s="254">
        <v>45546</v>
      </c>
      <c r="BE96" s="254">
        <v>312</v>
      </c>
      <c r="BF96" s="62"/>
      <c r="BG96" s="62"/>
      <c r="BH96" s="254">
        <v>16827</v>
      </c>
      <c r="BI96" s="254">
        <v>1186</v>
      </c>
      <c r="BJ96" s="254">
        <v>2897</v>
      </c>
      <c r="BK96" s="254">
        <v>177</v>
      </c>
      <c r="BL96" s="254">
        <v>20555</v>
      </c>
      <c r="BM96" s="254">
        <v>8</v>
      </c>
      <c r="BN96" s="295">
        <v>52234</v>
      </c>
      <c r="BO96" s="296">
        <v>358</v>
      </c>
      <c r="BP96" s="62"/>
      <c r="BQ96" s="62"/>
      <c r="BR96" s="62"/>
      <c r="BS96" s="126"/>
      <c r="BT96" s="62">
        <f t="shared" si="53"/>
        <v>97780</v>
      </c>
      <c r="BU96" s="62">
        <f t="shared" si="53"/>
        <v>670</v>
      </c>
      <c r="BV96" s="253">
        <f t="shared" si="53"/>
        <v>0</v>
      </c>
      <c r="BW96" s="253">
        <f t="shared" si="53"/>
        <v>0</v>
      </c>
      <c r="BX96" s="62">
        <f t="shared" si="54"/>
        <v>16827</v>
      </c>
      <c r="BY96" s="62">
        <f t="shared" si="54"/>
        <v>1186</v>
      </c>
      <c r="BZ96" s="62">
        <f t="shared" si="55"/>
        <v>2897</v>
      </c>
      <c r="CA96" s="62">
        <f t="shared" si="56"/>
        <v>177</v>
      </c>
      <c r="CB96" s="62">
        <f t="shared" si="70"/>
        <v>20555</v>
      </c>
      <c r="CC96" s="126">
        <f t="shared" si="70"/>
        <v>8</v>
      </c>
      <c r="CD96" s="369">
        <v>40349</v>
      </c>
      <c r="CE96" s="369">
        <v>2743</v>
      </c>
      <c r="CF96" s="152">
        <v>37592</v>
      </c>
      <c r="CG96" s="153">
        <v>2554</v>
      </c>
      <c r="CH96" s="153">
        <v>8962</v>
      </c>
      <c r="CI96" s="153">
        <v>632</v>
      </c>
      <c r="CJ96" s="153">
        <v>396</v>
      </c>
      <c r="CK96" s="154">
        <v>16</v>
      </c>
      <c r="CL96" s="62">
        <f t="shared" si="71"/>
        <v>85825</v>
      </c>
      <c r="CM96" s="126">
        <f t="shared" si="72"/>
        <v>1683</v>
      </c>
      <c r="CN96" s="62">
        <f t="shared" si="51"/>
        <v>52234</v>
      </c>
      <c r="CO96" s="62">
        <f t="shared" si="52"/>
        <v>358</v>
      </c>
      <c r="CP96" s="155">
        <f t="shared" si="73"/>
        <v>138059</v>
      </c>
      <c r="CQ96" s="153">
        <f t="shared" si="74"/>
        <v>2041</v>
      </c>
      <c r="CR96" s="153">
        <f t="shared" si="75"/>
        <v>46950</v>
      </c>
      <c r="CS96" s="153">
        <f t="shared" si="76"/>
        <v>3202</v>
      </c>
      <c r="CT96" s="245">
        <v>902</v>
      </c>
      <c r="CU96" s="153">
        <f t="shared" si="77"/>
        <v>185009</v>
      </c>
      <c r="CV96" s="154">
        <f t="shared" si="78"/>
        <v>6145</v>
      </c>
      <c r="CW96" s="153">
        <f t="shared" si="57"/>
        <v>60.228070175438596</v>
      </c>
      <c r="CX96" s="153">
        <f t="shared" si="58"/>
        <v>1.1810526315789474</v>
      </c>
      <c r="CY96" s="153">
        <f t="shared" si="59"/>
        <v>36.65543859649123</v>
      </c>
      <c r="CZ96" s="153">
        <f t="shared" si="60"/>
        <v>0.2512280701754386</v>
      </c>
      <c r="DA96" s="155">
        <f t="shared" si="61"/>
        <v>96.88350877192983</v>
      </c>
      <c r="DB96" s="155">
        <f t="shared" si="62"/>
        <v>1.432280701754386</v>
      </c>
      <c r="DC96" s="155">
        <f t="shared" si="63"/>
        <v>28.315087719298244</v>
      </c>
      <c r="DD96" s="155">
        <f t="shared" si="64"/>
        <v>1.9249122807017545</v>
      </c>
      <c r="DE96" s="155">
        <f t="shared" si="65"/>
        <v>32.94736842105263</v>
      </c>
      <c r="DF96" s="63">
        <f t="shared" si="66"/>
        <v>2.247017543859649</v>
      </c>
      <c r="DG96" s="63">
        <f t="shared" si="67"/>
        <v>0.6329824561403509</v>
      </c>
      <c r="DH96" s="155">
        <f t="shared" si="68"/>
        <v>129.83087719298246</v>
      </c>
      <c r="DI96" s="131">
        <f t="shared" si="69"/>
        <v>4.312280701754386</v>
      </c>
      <c r="DJ96" s="133" t="s">
        <v>838</v>
      </c>
      <c r="DK96" s="58"/>
      <c r="DL96" s="58"/>
      <c r="DM96" s="134" t="s">
        <v>837</v>
      </c>
      <c r="DN96" s="255"/>
      <c r="DO96" s="256"/>
      <c r="DS96"/>
      <c r="DT96"/>
      <c r="DU96"/>
    </row>
    <row r="97" spans="1:119" ht="15">
      <c r="A97" s="26">
        <v>25029</v>
      </c>
      <c r="B97" s="23" t="s">
        <v>714</v>
      </c>
      <c r="C97" s="97" t="s">
        <v>815</v>
      </c>
      <c r="D97" s="40" t="s">
        <v>257</v>
      </c>
      <c r="E97" s="139"/>
      <c r="F97" s="22" t="s">
        <v>933</v>
      </c>
      <c r="G97" s="35" t="s">
        <v>1660</v>
      </c>
      <c r="H97" s="33" t="s">
        <v>1661</v>
      </c>
      <c r="I97" s="22"/>
      <c r="J97" s="45"/>
      <c r="K97" s="22"/>
      <c r="L97" s="104">
        <v>189</v>
      </c>
      <c r="M97" s="59">
        <v>161</v>
      </c>
      <c r="N97" s="71">
        <f t="shared" si="79"/>
        <v>-0.05797101449275366</v>
      </c>
      <c r="O97" s="73"/>
      <c r="P97" s="74"/>
      <c r="Q97" s="74"/>
      <c r="R97" s="108"/>
      <c r="S97" s="115">
        <v>0.05291005291005291</v>
      </c>
      <c r="T97" s="60">
        <v>0.08</v>
      </c>
      <c r="U97" s="61"/>
      <c r="V97" s="61"/>
      <c r="W97" s="60"/>
      <c r="X97" s="116">
        <v>121344</v>
      </c>
      <c r="Y97" s="315">
        <v>0.6111</v>
      </c>
      <c r="Z97" s="316">
        <v>0</v>
      </c>
      <c r="AA97" s="316">
        <v>0</v>
      </c>
      <c r="AB97" s="316">
        <v>0</v>
      </c>
      <c r="AC97" s="316">
        <v>0</v>
      </c>
      <c r="AD97" s="316">
        <v>0</v>
      </c>
      <c r="AE97" s="316">
        <v>0</v>
      </c>
      <c r="AF97" s="316">
        <v>0.3889</v>
      </c>
      <c r="AG97" s="329">
        <v>153.55</v>
      </c>
      <c r="AH97" s="329">
        <v>1.05</v>
      </c>
      <c r="AI97" s="330">
        <v>195.65</v>
      </c>
      <c r="AJ97" s="315">
        <v>0.5714</v>
      </c>
      <c r="AK97" s="316">
        <v>0.09519999999999999</v>
      </c>
      <c r="AL97" s="316">
        <v>0</v>
      </c>
      <c r="AM97" s="316">
        <v>0.3333</v>
      </c>
      <c r="AN97" s="316">
        <v>0</v>
      </c>
      <c r="AO97" s="316">
        <v>0</v>
      </c>
      <c r="AP97" s="316">
        <v>0</v>
      </c>
      <c r="AQ97" s="316">
        <v>0</v>
      </c>
      <c r="AR97" s="316"/>
      <c r="AS97" s="316"/>
      <c r="AT97" s="316"/>
      <c r="AU97" s="316"/>
      <c r="AV97" s="345"/>
      <c r="AW97" s="359">
        <v>0</v>
      </c>
      <c r="AX97" s="354">
        <v>0</v>
      </c>
      <c r="AY97" s="354">
        <v>1.26</v>
      </c>
      <c r="AZ97" s="354">
        <v>0</v>
      </c>
      <c r="BA97" s="354">
        <v>194.39</v>
      </c>
      <c r="BB97" s="354">
        <v>195.65</v>
      </c>
      <c r="BC97" s="360">
        <v>1.26</v>
      </c>
      <c r="BD97" s="254">
        <v>4530</v>
      </c>
      <c r="BE97" s="254">
        <v>31</v>
      </c>
      <c r="BF97" s="62"/>
      <c r="BG97" s="62"/>
      <c r="BH97" s="254">
        <v>2305</v>
      </c>
      <c r="BI97" s="254">
        <v>162</v>
      </c>
      <c r="BJ97" s="254">
        <v>397</v>
      </c>
      <c r="BK97" s="254">
        <v>24</v>
      </c>
      <c r="BL97" s="254">
        <v>2811</v>
      </c>
      <c r="BM97" s="254">
        <v>1</v>
      </c>
      <c r="BN97" s="295">
        <v>2171</v>
      </c>
      <c r="BO97" s="296">
        <v>15</v>
      </c>
      <c r="BP97" s="62"/>
      <c r="BQ97" s="62"/>
      <c r="BR97" s="62"/>
      <c r="BS97" s="126"/>
      <c r="BT97" s="62">
        <f t="shared" si="53"/>
        <v>6701</v>
      </c>
      <c r="BU97" s="62">
        <f t="shared" si="53"/>
        <v>46</v>
      </c>
      <c r="BV97" s="253">
        <f t="shared" si="53"/>
        <v>0</v>
      </c>
      <c r="BW97" s="253">
        <f t="shared" si="53"/>
        <v>0</v>
      </c>
      <c r="BX97" s="62">
        <f t="shared" si="54"/>
        <v>2305</v>
      </c>
      <c r="BY97" s="62">
        <f t="shared" si="54"/>
        <v>162</v>
      </c>
      <c r="BZ97" s="62">
        <f t="shared" si="55"/>
        <v>397</v>
      </c>
      <c r="CA97" s="62">
        <f t="shared" si="56"/>
        <v>24</v>
      </c>
      <c r="CB97" s="62">
        <f t="shared" si="70"/>
        <v>2811</v>
      </c>
      <c r="CC97" s="126">
        <f t="shared" si="70"/>
        <v>1</v>
      </c>
      <c r="CD97" s="369">
        <v>9389</v>
      </c>
      <c r="CE97" s="369">
        <v>642</v>
      </c>
      <c r="CF97" s="152">
        <v>8589</v>
      </c>
      <c r="CG97" s="153">
        <v>584</v>
      </c>
      <c r="CH97" s="153">
        <v>2468</v>
      </c>
      <c r="CI97" s="153">
        <v>174</v>
      </c>
      <c r="CJ97" s="153">
        <v>274</v>
      </c>
      <c r="CK97" s="154">
        <v>11</v>
      </c>
      <c r="CL97" s="62">
        <f t="shared" si="71"/>
        <v>10043</v>
      </c>
      <c r="CM97" s="126">
        <f t="shared" si="72"/>
        <v>218</v>
      </c>
      <c r="CN97" s="62">
        <f t="shared" si="51"/>
        <v>2171</v>
      </c>
      <c r="CO97" s="62">
        <f t="shared" si="52"/>
        <v>15</v>
      </c>
      <c r="CP97" s="155">
        <f t="shared" si="73"/>
        <v>12214</v>
      </c>
      <c r="CQ97" s="153">
        <f t="shared" si="74"/>
        <v>233</v>
      </c>
      <c r="CR97" s="153">
        <f t="shared" si="75"/>
        <v>11331</v>
      </c>
      <c r="CS97" s="153">
        <f t="shared" si="76"/>
        <v>769</v>
      </c>
      <c r="CT97" s="245">
        <v>165</v>
      </c>
      <c r="CU97" s="153">
        <f t="shared" si="77"/>
        <v>23545</v>
      </c>
      <c r="CV97" s="154">
        <f t="shared" si="78"/>
        <v>1167</v>
      </c>
      <c r="CW97" s="153">
        <f t="shared" si="57"/>
        <v>62.37888198757764</v>
      </c>
      <c r="CX97" s="153">
        <f t="shared" si="58"/>
        <v>1.3540372670807452</v>
      </c>
      <c r="CY97" s="153">
        <f t="shared" si="59"/>
        <v>13.48447204968944</v>
      </c>
      <c r="CZ97" s="153">
        <f t="shared" si="60"/>
        <v>0.09316770186335403</v>
      </c>
      <c r="DA97" s="155">
        <f t="shared" si="61"/>
        <v>75.86335403726709</v>
      </c>
      <c r="DB97" s="155">
        <f t="shared" si="62"/>
        <v>1.4472049689440993</v>
      </c>
      <c r="DC97" s="155">
        <f t="shared" si="63"/>
        <v>58.316770186335404</v>
      </c>
      <c r="DD97" s="155">
        <f t="shared" si="64"/>
        <v>3.987577639751553</v>
      </c>
      <c r="DE97" s="155">
        <f t="shared" si="65"/>
        <v>70.37888198757764</v>
      </c>
      <c r="DF97" s="63">
        <f t="shared" si="66"/>
        <v>4.77639751552795</v>
      </c>
      <c r="DG97" s="63">
        <f t="shared" si="67"/>
        <v>1.0248447204968945</v>
      </c>
      <c r="DH97" s="155">
        <f t="shared" si="68"/>
        <v>146.24223602484471</v>
      </c>
      <c r="DI97" s="131">
        <f t="shared" si="69"/>
        <v>7.248447204968944</v>
      </c>
      <c r="DJ97" s="133" t="s">
        <v>838</v>
      </c>
      <c r="DK97" s="58"/>
      <c r="DL97" s="58"/>
      <c r="DM97" s="134" t="s">
        <v>838</v>
      </c>
      <c r="DN97" s="255"/>
      <c r="DO97" s="256"/>
    </row>
    <row r="98" spans="1:119" ht="15">
      <c r="A98" s="26">
        <v>25030</v>
      </c>
      <c r="B98" s="23" t="s">
        <v>715</v>
      </c>
      <c r="C98" s="97" t="s">
        <v>810</v>
      </c>
      <c r="D98" s="40" t="s">
        <v>258</v>
      </c>
      <c r="E98" s="90" t="s">
        <v>259</v>
      </c>
      <c r="F98" s="22" t="s">
        <v>934</v>
      </c>
      <c r="G98" s="35" t="s">
        <v>1662</v>
      </c>
      <c r="H98" s="33" t="s">
        <v>1663</v>
      </c>
      <c r="I98" s="16" t="s">
        <v>1254</v>
      </c>
      <c r="J98" s="44" t="s">
        <v>1255</v>
      </c>
      <c r="K98" s="16" t="s">
        <v>1256</v>
      </c>
      <c r="L98" s="104">
        <v>366</v>
      </c>
      <c r="M98" s="59">
        <v>381</v>
      </c>
      <c r="N98" s="71">
        <f t="shared" si="79"/>
        <v>0.013123359580052507</v>
      </c>
      <c r="O98" s="59"/>
      <c r="P98" s="59"/>
      <c r="Q98" s="59"/>
      <c r="R98" s="105"/>
      <c r="S98" s="115">
        <v>0.1366120218579235</v>
      </c>
      <c r="T98" s="60">
        <v>0.1</v>
      </c>
      <c r="U98" s="61">
        <v>23072</v>
      </c>
      <c r="V98" s="61">
        <v>394</v>
      </c>
      <c r="W98" s="60">
        <v>0</v>
      </c>
      <c r="X98" s="116">
        <v>148913</v>
      </c>
      <c r="Y98" s="315">
        <v>0.6923</v>
      </c>
      <c r="Z98" s="316">
        <v>0</v>
      </c>
      <c r="AA98" s="316">
        <v>0.0256</v>
      </c>
      <c r="AB98" s="316">
        <v>0.0256</v>
      </c>
      <c r="AC98" s="316">
        <v>0</v>
      </c>
      <c r="AD98" s="316">
        <v>0.0513</v>
      </c>
      <c r="AE98" s="316">
        <v>0</v>
      </c>
      <c r="AF98" s="316">
        <v>0.2051</v>
      </c>
      <c r="AG98" s="329">
        <v>534.08</v>
      </c>
      <c r="AH98" s="329">
        <v>0.71</v>
      </c>
      <c r="AI98" s="330">
        <v>562.39</v>
      </c>
      <c r="AJ98" s="315">
        <v>0.5278</v>
      </c>
      <c r="AK98" s="316">
        <v>0.11109999999999999</v>
      </c>
      <c r="AL98" s="316">
        <v>0</v>
      </c>
      <c r="AM98" s="316">
        <v>0.2778</v>
      </c>
      <c r="AN98" s="316">
        <v>0</v>
      </c>
      <c r="AO98" s="316">
        <v>0</v>
      </c>
      <c r="AP98" s="316">
        <v>0</v>
      </c>
      <c r="AQ98" s="316">
        <v>0.0833</v>
      </c>
      <c r="AR98" s="316"/>
      <c r="AS98" s="316"/>
      <c r="AT98" s="316"/>
      <c r="AU98" s="316"/>
      <c r="AV98" s="345"/>
      <c r="AW98" s="359">
        <v>0</v>
      </c>
      <c r="AX98" s="354">
        <v>0</v>
      </c>
      <c r="AY98" s="354">
        <v>1.77</v>
      </c>
      <c r="AZ98" s="354">
        <v>0</v>
      </c>
      <c r="BA98" s="354">
        <v>560.62</v>
      </c>
      <c r="BB98" s="354">
        <v>562.39</v>
      </c>
      <c r="BC98" s="360">
        <v>1.77</v>
      </c>
      <c r="BD98" s="258">
        <v>17738</v>
      </c>
      <c r="BE98" s="258">
        <v>122</v>
      </c>
      <c r="BF98" s="62"/>
      <c r="BG98" s="62"/>
      <c r="BH98" s="258">
        <v>13312</v>
      </c>
      <c r="BI98" s="258">
        <v>938</v>
      </c>
      <c r="BJ98" s="258">
        <v>2293</v>
      </c>
      <c r="BK98" s="258">
        <v>140</v>
      </c>
      <c r="BL98" s="258">
        <v>16251</v>
      </c>
      <c r="BM98" s="258">
        <v>6</v>
      </c>
      <c r="BN98" s="297">
        <v>10026</v>
      </c>
      <c r="BO98" s="298">
        <v>69</v>
      </c>
      <c r="BP98" s="62"/>
      <c r="BQ98" s="62"/>
      <c r="BR98" s="62"/>
      <c r="BS98" s="126"/>
      <c r="BT98" s="62">
        <f t="shared" si="53"/>
        <v>27764</v>
      </c>
      <c r="BU98" s="62">
        <f t="shared" si="53"/>
        <v>191</v>
      </c>
      <c r="BV98" s="253">
        <f t="shared" si="53"/>
        <v>0</v>
      </c>
      <c r="BW98" s="253">
        <f t="shared" si="53"/>
        <v>0</v>
      </c>
      <c r="BX98" s="62">
        <f t="shared" si="54"/>
        <v>13312</v>
      </c>
      <c r="BY98" s="62">
        <f t="shared" si="54"/>
        <v>938</v>
      </c>
      <c r="BZ98" s="62">
        <f t="shared" si="55"/>
        <v>2293</v>
      </c>
      <c r="CA98" s="62">
        <f t="shared" si="56"/>
        <v>140</v>
      </c>
      <c r="CB98" s="62">
        <f t="shared" si="70"/>
        <v>16251</v>
      </c>
      <c r="CC98" s="126">
        <f t="shared" si="70"/>
        <v>6</v>
      </c>
      <c r="CD98" s="369">
        <v>11887</v>
      </c>
      <c r="CE98" s="369">
        <v>809</v>
      </c>
      <c r="CF98" s="152">
        <v>11503</v>
      </c>
      <c r="CG98" s="153">
        <v>783</v>
      </c>
      <c r="CH98" s="153">
        <v>2465</v>
      </c>
      <c r="CI98" s="153">
        <v>174</v>
      </c>
      <c r="CJ98" s="153">
        <v>9055</v>
      </c>
      <c r="CK98" s="154">
        <v>361</v>
      </c>
      <c r="CL98" s="62">
        <f t="shared" si="71"/>
        <v>49594</v>
      </c>
      <c r="CM98" s="126">
        <f t="shared" si="72"/>
        <v>1206</v>
      </c>
      <c r="CN98" s="62">
        <f t="shared" si="51"/>
        <v>10026</v>
      </c>
      <c r="CO98" s="62">
        <f t="shared" si="52"/>
        <v>69</v>
      </c>
      <c r="CP98" s="155">
        <f t="shared" si="73"/>
        <v>59620</v>
      </c>
      <c r="CQ98" s="153">
        <f t="shared" si="74"/>
        <v>1275</v>
      </c>
      <c r="CR98" s="153">
        <f t="shared" si="75"/>
        <v>23023</v>
      </c>
      <c r="CS98" s="153">
        <f t="shared" si="76"/>
        <v>1318</v>
      </c>
      <c r="CT98" s="245">
        <v>672</v>
      </c>
      <c r="CU98" s="153">
        <f t="shared" si="77"/>
        <v>82643</v>
      </c>
      <c r="CV98" s="154">
        <f t="shared" si="78"/>
        <v>3265</v>
      </c>
      <c r="CW98" s="153">
        <f t="shared" si="57"/>
        <v>130.16797900262466</v>
      </c>
      <c r="CX98" s="153">
        <f t="shared" si="58"/>
        <v>3.1653543307086616</v>
      </c>
      <c r="CY98" s="153">
        <f t="shared" si="59"/>
        <v>26.31496062992126</v>
      </c>
      <c r="CZ98" s="153">
        <f t="shared" si="60"/>
        <v>0.18110236220472442</v>
      </c>
      <c r="DA98" s="155">
        <f t="shared" si="61"/>
        <v>156.48293963254594</v>
      </c>
      <c r="DB98" s="155">
        <f t="shared" si="62"/>
        <v>3.3464566929133857</v>
      </c>
      <c r="DC98" s="155">
        <f t="shared" si="63"/>
        <v>31.1994750656168</v>
      </c>
      <c r="DD98" s="155">
        <f t="shared" si="64"/>
        <v>2.1233595800524934</v>
      </c>
      <c r="DE98" s="155">
        <f t="shared" si="65"/>
        <v>60.42782152230971</v>
      </c>
      <c r="DF98" s="63">
        <f t="shared" si="66"/>
        <v>3.459317585301837</v>
      </c>
      <c r="DG98" s="63">
        <f t="shared" si="67"/>
        <v>1.763779527559055</v>
      </c>
      <c r="DH98" s="155">
        <f t="shared" si="68"/>
        <v>216.91076115485566</v>
      </c>
      <c r="DI98" s="131">
        <f t="shared" si="69"/>
        <v>8.569553805774278</v>
      </c>
      <c r="DJ98" s="133" t="s">
        <v>838</v>
      </c>
      <c r="DK98" s="58"/>
      <c r="DL98" s="58"/>
      <c r="DM98" s="134" t="s">
        <v>837</v>
      </c>
      <c r="DN98" s="255"/>
      <c r="DO98" s="256"/>
    </row>
    <row r="99" spans="1:119" ht="15">
      <c r="A99" s="26">
        <v>25034</v>
      </c>
      <c r="B99" s="23" t="s">
        <v>716</v>
      </c>
      <c r="C99" s="97" t="s">
        <v>809</v>
      </c>
      <c r="D99" s="40" t="s">
        <v>260</v>
      </c>
      <c r="E99" s="90" t="s">
        <v>261</v>
      </c>
      <c r="F99" s="22" t="s">
        <v>935</v>
      </c>
      <c r="G99" s="35" t="s">
        <v>1664</v>
      </c>
      <c r="H99" s="33" t="s">
        <v>1665</v>
      </c>
      <c r="I99" s="16" t="s">
        <v>1257</v>
      </c>
      <c r="J99" s="44" t="s">
        <v>1258</v>
      </c>
      <c r="K99" s="16" t="s">
        <v>1259</v>
      </c>
      <c r="L99" s="104">
        <v>30054</v>
      </c>
      <c r="M99" s="59">
        <v>31328</v>
      </c>
      <c r="N99" s="71">
        <f t="shared" si="79"/>
        <v>0.01355549880830779</v>
      </c>
      <c r="O99" s="59"/>
      <c r="P99" s="59"/>
      <c r="Q99" s="59"/>
      <c r="R99" s="105"/>
      <c r="S99" s="115">
        <v>0.12777001397484528</v>
      </c>
      <c r="T99" s="60">
        <v>0.08900000000000001</v>
      </c>
      <c r="U99" s="61">
        <v>32300</v>
      </c>
      <c r="V99" s="61">
        <v>682</v>
      </c>
      <c r="W99" s="60">
        <v>0.04075996539562122</v>
      </c>
      <c r="X99" s="116">
        <v>273482</v>
      </c>
      <c r="Y99" s="315">
        <v>0.65</v>
      </c>
      <c r="Z99" s="316">
        <v>0.037599999999999995</v>
      </c>
      <c r="AA99" s="316">
        <v>0.0683</v>
      </c>
      <c r="AB99" s="316">
        <v>0.0331</v>
      </c>
      <c r="AC99" s="316">
        <v>0.0049</v>
      </c>
      <c r="AD99" s="316">
        <v>0.1656</v>
      </c>
      <c r="AE99" s="316">
        <v>0.0004</v>
      </c>
      <c r="AF99" s="316">
        <v>0.0401</v>
      </c>
      <c r="AG99" s="329">
        <v>8275.26</v>
      </c>
      <c r="AH99" s="329">
        <v>3.79</v>
      </c>
      <c r="AI99" s="330">
        <v>15227.92</v>
      </c>
      <c r="AJ99" s="315">
        <v>0.7679</v>
      </c>
      <c r="AK99" s="316">
        <v>0.09609999999999999</v>
      </c>
      <c r="AL99" s="316">
        <v>0.0268</v>
      </c>
      <c r="AM99" s="316">
        <v>0.056299999999999996</v>
      </c>
      <c r="AN99" s="316">
        <v>0.0138</v>
      </c>
      <c r="AO99" s="316">
        <v>0.0037</v>
      </c>
      <c r="AP99" s="316">
        <v>0.0007000000000000001</v>
      </c>
      <c r="AQ99" s="316">
        <v>0.0346</v>
      </c>
      <c r="AR99" s="316">
        <v>0.5328</v>
      </c>
      <c r="AS99" s="316">
        <v>0.2983</v>
      </c>
      <c r="AT99" s="316">
        <v>0.066</v>
      </c>
      <c r="AU99" s="316">
        <v>0.0027</v>
      </c>
      <c r="AV99" s="345">
        <v>0.1003</v>
      </c>
      <c r="AW99" s="359">
        <v>0</v>
      </c>
      <c r="AX99" s="354">
        <v>1085.15</v>
      </c>
      <c r="AY99" s="354">
        <v>59.87</v>
      </c>
      <c r="AZ99" s="354">
        <v>5017.06</v>
      </c>
      <c r="BA99" s="354">
        <v>9065.84</v>
      </c>
      <c r="BB99" s="354">
        <v>15227.92</v>
      </c>
      <c r="BC99" s="360">
        <v>1145.02</v>
      </c>
      <c r="BD99" s="254">
        <v>688010</v>
      </c>
      <c r="BE99" s="254">
        <v>4714</v>
      </c>
      <c r="BF99" s="254">
        <v>283381</v>
      </c>
      <c r="BG99" s="254">
        <v>14452</v>
      </c>
      <c r="BH99" s="254">
        <v>127116</v>
      </c>
      <c r="BI99" s="254">
        <v>8960</v>
      </c>
      <c r="BJ99" s="254">
        <v>21905</v>
      </c>
      <c r="BK99" s="254">
        <v>1336</v>
      </c>
      <c r="BL99" s="254">
        <v>155124</v>
      </c>
      <c r="BM99" s="254">
        <v>57</v>
      </c>
      <c r="BN99" s="295">
        <v>478126</v>
      </c>
      <c r="BO99" s="296">
        <v>3276</v>
      </c>
      <c r="BP99" s="296">
        <v>290615</v>
      </c>
      <c r="BQ99" s="296">
        <v>14821</v>
      </c>
      <c r="BR99" s="62"/>
      <c r="BS99" s="126"/>
      <c r="BT99" s="62">
        <f t="shared" si="53"/>
        <v>1166136</v>
      </c>
      <c r="BU99" s="62">
        <f t="shared" si="53"/>
        <v>7990</v>
      </c>
      <c r="BV99" s="253">
        <f t="shared" si="53"/>
        <v>573996</v>
      </c>
      <c r="BW99" s="253">
        <f t="shared" si="53"/>
        <v>29273</v>
      </c>
      <c r="BX99" s="62">
        <f t="shared" si="54"/>
        <v>127116</v>
      </c>
      <c r="BY99" s="62">
        <f t="shared" si="54"/>
        <v>8960</v>
      </c>
      <c r="BZ99" s="62">
        <f t="shared" si="55"/>
        <v>21905</v>
      </c>
      <c r="CA99" s="62">
        <f t="shared" si="56"/>
        <v>1336</v>
      </c>
      <c r="CB99" s="62">
        <f t="shared" si="70"/>
        <v>155124</v>
      </c>
      <c r="CC99" s="126">
        <f t="shared" si="70"/>
        <v>57</v>
      </c>
      <c r="CD99" s="369">
        <v>1651789</v>
      </c>
      <c r="CE99" s="369">
        <v>113129</v>
      </c>
      <c r="CF99" s="152">
        <v>1543492</v>
      </c>
      <c r="CG99" s="153">
        <v>105522</v>
      </c>
      <c r="CH99" s="153">
        <v>436135</v>
      </c>
      <c r="CI99" s="153">
        <v>30778</v>
      </c>
      <c r="CJ99" s="153">
        <v>9055</v>
      </c>
      <c r="CK99" s="154">
        <v>361</v>
      </c>
      <c r="CL99" s="62">
        <f t="shared" si="71"/>
        <v>1275536</v>
      </c>
      <c r="CM99" s="126">
        <f t="shared" si="72"/>
        <v>29519</v>
      </c>
      <c r="CN99" s="62">
        <f aca="true" t="shared" si="80" ref="CN99:CN130">BN99+BP99+BR99</f>
        <v>768741</v>
      </c>
      <c r="CO99" s="62">
        <f aca="true" t="shared" si="81" ref="CO99:CO130">BO99+BQ99+BS99</f>
        <v>18097</v>
      </c>
      <c r="CP99" s="155">
        <f t="shared" si="73"/>
        <v>2044277</v>
      </c>
      <c r="CQ99" s="153">
        <f t="shared" si="74"/>
        <v>47616</v>
      </c>
      <c r="CR99" s="153">
        <f t="shared" si="75"/>
        <v>1988682</v>
      </c>
      <c r="CS99" s="153">
        <f t="shared" si="76"/>
        <v>136661</v>
      </c>
      <c r="CT99" s="245">
        <v>19311</v>
      </c>
      <c r="CU99" s="153">
        <f t="shared" si="77"/>
        <v>4032959</v>
      </c>
      <c r="CV99" s="154">
        <f t="shared" si="78"/>
        <v>203588</v>
      </c>
      <c r="CW99" s="153">
        <f t="shared" si="57"/>
        <v>40.715526046986724</v>
      </c>
      <c r="CX99" s="153">
        <f t="shared" si="58"/>
        <v>0.9422561287027579</v>
      </c>
      <c r="CY99" s="153">
        <f t="shared" si="59"/>
        <v>24.538463993871297</v>
      </c>
      <c r="CZ99" s="153">
        <f t="shared" si="60"/>
        <v>0.5776621552604698</v>
      </c>
      <c r="DA99" s="155">
        <f t="shared" si="61"/>
        <v>65.25399004085801</v>
      </c>
      <c r="DB99" s="155">
        <f t="shared" si="62"/>
        <v>1.5199182839632277</v>
      </c>
      <c r="DC99" s="155">
        <f t="shared" si="63"/>
        <v>52.72564479060266</v>
      </c>
      <c r="DD99" s="155">
        <f t="shared" si="64"/>
        <v>3.611114657814096</v>
      </c>
      <c r="DE99" s="155">
        <f t="shared" si="65"/>
        <v>63.479379468845764</v>
      </c>
      <c r="DF99" s="63">
        <f t="shared" si="66"/>
        <v>4.362263789581205</v>
      </c>
      <c r="DG99" s="63">
        <f t="shared" si="67"/>
        <v>0.6164134320735445</v>
      </c>
      <c r="DH99" s="155">
        <f t="shared" si="68"/>
        <v>128.73336950970378</v>
      </c>
      <c r="DI99" s="131">
        <f t="shared" si="69"/>
        <v>6.498595505617978</v>
      </c>
      <c r="DJ99" s="133" t="s">
        <v>838</v>
      </c>
      <c r="DK99" s="58"/>
      <c r="DL99" s="58"/>
      <c r="DM99" s="134" t="s">
        <v>838</v>
      </c>
      <c r="DN99" s="255"/>
      <c r="DO99" s="256"/>
    </row>
    <row r="100" spans="1:119" ht="15">
      <c r="A100" s="31">
        <v>25039</v>
      </c>
      <c r="B100" s="24" t="s">
        <v>717</v>
      </c>
      <c r="C100" s="98" t="s">
        <v>810</v>
      </c>
      <c r="D100" s="38" t="s">
        <v>262</v>
      </c>
      <c r="E100" s="92" t="s">
        <v>263</v>
      </c>
      <c r="F100" s="25" t="s">
        <v>936</v>
      </c>
      <c r="G100" s="39" t="s">
        <v>1260</v>
      </c>
      <c r="H100" s="34" t="s">
        <v>1666</v>
      </c>
      <c r="I100" s="18" t="s">
        <v>1260</v>
      </c>
      <c r="J100" s="46" t="s">
        <v>1261</v>
      </c>
      <c r="K100" s="18" t="s">
        <v>1262</v>
      </c>
      <c r="L100" s="106">
        <v>341</v>
      </c>
      <c r="M100" s="64">
        <v>331</v>
      </c>
      <c r="N100" s="147">
        <f t="shared" si="79"/>
        <v>-0.010070493454179244</v>
      </c>
      <c r="O100" s="64"/>
      <c r="P100" s="64"/>
      <c r="Q100" s="64"/>
      <c r="R100" s="107"/>
      <c r="S100" s="117">
        <v>0.20527859237536658</v>
      </c>
      <c r="T100" s="66">
        <v>0.14300000000000002</v>
      </c>
      <c r="U100" s="67">
        <v>23777</v>
      </c>
      <c r="V100" s="67">
        <v>647</v>
      </c>
      <c r="W100" s="66">
        <v>0.02932551319648094</v>
      </c>
      <c r="X100" s="118">
        <v>192327</v>
      </c>
      <c r="Y100" s="317">
        <v>0.8332999999999999</v>
      </c>
      <c r="Z100" s="318">
        <v>0</v>
      </c>
      <c r="AA100" s="318">
        <v>0</v>
      </c>
      <c r="AB100" s="318">
        <v>0</v>
      </c>
      <c r="AC100" s="318">
        <v>0</v>
      </c>
      <c r="AD100" s="318">
        <v>0.16670000000000001</v>
      </c>
      <c r="AE100" s="318">
        <v>0</v>
      </c>
      <c r="AF100" s="318">
        <v>0</v>
      </c>
      <c r="AG100" s="331">
        <v>385.85</v>
      </c>
      <c r="AH100" s="331">
        <v>0.86</v>
      </c>
      <c r="AI100" s="332">
        <v>502.09</v>
      </c>
      <c r="AJ100" s="317">
        <v>0.6667000000000001</v>
      </c>
      <c r="AK100" s="318">
        <v>0.0833</v>
      </c>
      <c r="AL100" s="318">
        <v>0</v>
      </c>
      <c r="AM100" s="318">
        <v>0.125</v>
      </c>
      <c r="AN100" s="318">
        <v>0</v>
      </c>
      <c r="AO100" s="318">
        <v>0</v>
      </c>
      <c r="AP100" s="318">
        <v>0</v>
      </c>
      <c r="AQ100" s="318">
        <v>0.125</v>
      </c>
      <c r="AR100" s="318">
        <v>0.4</v>
      </c>
      <c r="AS100" s="318">
        <v>0</v>
      </c>
      <c r="AT100" s="318">
        <v>0</v>
      </c>
      <c r="AU100" s="318">
        <v>0</v>
      </c>
      <c r="AV100" s="346">
        <v>0.6</v>
      </c>
      <c r="AW100" s="361">
        <v>0</v>
      </c>
      <c r="AX100" s="355">
        <v>0</v>
      </c>
      <c r="AY100" s="355">
        <v>3.69</v>
      </c>
      <c r="AZ100" s="355">
        <v>32.61</v>
      </c>
      <c r="BA100" s="355">
        <v>465.79</v>
      </c>
      <c r="BB100" s="355">
        <v>502.09</v>
      </c>
      <c r="BC100" s="362">
        <v>3.69</v>
      </c>
      <c r="BD100" s="270">
        <v>7936</v>
      </c>
      <c r="BE100" s="270">
        <v>54</v>
      </c>
      <c r="BF100" s="68"/>
      <c r="BG100" s="68"/>
      <c r="BH100" s="270">
        <v>5367</v>
      </c>
      <c r="BI100" s="270">
        <v>378</v>
      </c>
      <c r="BJ100" s="270">
        <v>924</v>
      </c>
      <c r="BK100" s="270">
        <v>56</v>
      </c>
      <c r="BL100" s="270">
        <v>6554</v>
      </c>
      <c r="BM100" s="270">
        <v>2</v>
      </c>
      <c r="BN100" s="299">
        <v>5621</v>
      </c>
      <c r="BO100" s="271">
        <v>39</v>
      </c>
      <c r="BP100" s="68"/>
      <c r="BQ100" s="68"/>
      <c r="BR100" s="68"/>
      <c r="BS100" s="128"/>
      <c r="BT100" s="127">
        <f t="shared" si="53"/>
        <v>13557</v>
      </c>
      <c r="BU100" s="68">
        <f t="shared" si="53"/>
        <v>93</v>
      </c>
      <c r="BV100" s="272">
        <f t="shared" si="53"/>
        <v>0</v>
      </c>
      <c r="BW100" s="272">
        <f t="shared" si="53"/>
        <v>0</v>
      </c>
      <c r="BX100" s="68">
        <f t="shared" si="54"/>
        <v>5367</v>
      </c>
      <c r="BY100" s="68">
        <f t="shared" si="54"/>
        <v>378</v>
      </c>
      <c r="BZ100" s="68">
        <f t="shared" si="55"/>
        <v>924</v>
      </c>
      <c r="CA100" s="68">
        <f t="shared" si="56"/>
        <v>56</v>
      </c>
      <c r="CB100" s="68">
        <f t="shared" si="70"/>
        <v>6554</v>
      </c>
      <c r="CC100" s="128">
        <f t="shared" si="70"/>
        <v>2</v>
      </c>
      <c r="CD100" s="373">
        <v>28854</v>
      </c>
      <c r="CE100" s="373">
        <v>1965</v>
      </c>
      <c r="CF100" s="156">
        <v>26151</v>
      </c>
      <c r="CG100" s="157">
        <v>1772</v>
      </c>
      <c r="CH100" s="157">
        <v>6341</v>
      </c>
      <c r="CI100" s="157">
        <v>450</v>
      </c>
      <c r="CJ100" s="157">
        <v>142</v>
      </c>
      <c r="CK100" s="158">
        <v>6</v>
      </c>
      <c r="CL100" s="62">
        <f t="shared" si="71"/>
        <v>20781</v>
      </c>
      <c r="CM100" s="126">
        <f t="shared" si="72"/>
        <v>490</v>
      </c>
      <c r="CN100" s="68">
        <f t="shared" si="80"/>
        <v>5621</v>
      </c>
      <c r="CO100" s="68">
        <f t="shared" si="81"/>
        <v>39</v>
      </c>
      <c r="CP100" s="159">
        <f t="shared" si="73"/>
        <v>26402</v>
      </c>
      <c r="CQ100" s="157">
        <f t="shared" si="74"/>
        <v>529</v>
      </c>
      <c r="CR100" s="157">
        <f t="shared" si="75"/>
        <v>32634</v>
      </c>
      <c r="CS100" s="157">
        <f t="shared" si="76"/>
        <v>2228</v>
      </c>
      <c r="CT100" s="246">
        <v>211</v>
      </c>
      <c r="CU100" s="157">
        <f t="shared" si="77"/>
        <v>59036</v>
      </c>
      <c r="CV100" s="158">
        <f t="shared" si="78"/>
        <v>2968</v>
      </c>
      <c r="CW100" s="157">
        <f aca="true" t="shared" si="82" ref="CW100:CW131">CL100/M100</f>
        <v>62.78247734138973</v>
      </c>
      <c r="CX100" s="157">
        <f aca="true" t="shared" si="83" ref="CX100:CX131">CM100/M100</f>
        <v>1.4803625377643506</v>
      </c>
      <c r="CY100" s="157">
        <f aca="true" t="shared" si="84" ref="CY100:CY131">CN100/M100</f>
        <v>16.981873111782477</v>
      </c>
      <c r="CZ100" s="157">
        <f aca="true" t="shared" si="85" ref="CZ100:CZ131">CO100/M100</f>
        <v>0.11782477341389729</v>
      </c>
      <c r="DA100" s="159">
        <f aca="true" t="shared" si="86" ref="DA100:DA131">CP100/M100</f>
        <v>79.7643504531722</v>
      </c>
      <c r="DB100" s="159">
        <f aca="true" t="shared" si="87" ref="DB100:DB131">CQ100/M100</f>
        <v>1.5981873111782476</v>
      </c>
      <c r="DC100" s="159">
        <f aca="true" t="shared" si="88" ref="DC100:DC131">CD100/M100</f>
        <v>87.17220543806647</v>
      </c>
      <c r="DD100" s="159">
        <f aca="true" t="shared" si="89" ref="DD100:DD131">CE100/M100</f>
        <v>5.936555891238671</v>
      </c>
      <c r="DE100" s="159">
        <f aca="true" t="shared" si="90" ref="DE100:DE131">(CF100+CH100+CJ100)/M100</f>
        <v>98.59214501510574</v>
      </c>
      <c r="DF100" s="69">
        <f aca="true" t="shared" si="91" ref="DF100:DF131">(CG100+CI100+CK100)/M100</f>
        <v>6.731117824773414</v>
      </c>
      <c r="DG100" s="69">
        <f aca="true" t="shared" si="92" ref="DG100:DG131">CT100/M100</f>
        <v>0.6374622356495468</v>
      </c>
      <c r="DH100" s="159">
        <f aca="true" t="shared" si="93" ref="DH100:DH131">DA100+DE100</f>
        <v>178.35649546827796</v>
      </c>
      <c r="DI100" s="132">
        <f aca="true" t="shared" si="94" ref="DI100:DI131">DB100+DF100+DG100</f>
        <v>8.96676737160121</v>
      </c>
      <c r="DJ100" s="135" t="s">
        <v>838</v>
      </c>
      <c r="DK100" s="70"/>
      <c r="DL100" s="70"/>
      <c r="DM100" s="136" t="s">
        <v>838</v>
      </c>
      <c r="DN100" s="255"/>
      <c r="DO100" s="256"/>
    </row>
    <row r="101" spans="1:119" ht="15">
      <c r="A101" s="26">
        <v>27000</v>
      </c>
      <c r="B101" s="23" t="s">
        <v>718</v>
      </c>
      <c r="C101" s="97" t="s">
        <v>807</v>
      </c>
      <c r="D101" s="40" t="s">
        <v>464</v>
      </c>
      <c r="E101" s="90" t="s">
        <v>465</v>
      </c>
      <c r="F101" s="22" t="s">
        <v>937</v>
      </c>
      <c r="G101" s="35" t="s">
        <v>1667</v>
      </c>
      <c r="H101" s="33" t="s">
        <v>1668</v>
      </c>
      <c r="I101" s="16" t="s">
        <v>1263</v>
      </c>
      <c r="J101" s="44" t="s">
        <v>1264</v>
      </c>
      <c r="K101" s="16" t="s">
        <v>1265</v>
      </c>
      <c r="L101" s="104">
        <v>19711</v>
      </c>
      <c r="M101" s="59">
        <v>20207</v>
      </c>
      <c r="N101" s="71">
        <f t="shared" si="79"/>
        <v>0.008181983141155702</v>
      </c>
      <c r="O101" s="72">
        <v>19599</v>
      </c>
      <c r="P101" s="72">
        <v>19482</v>
      </c>
      <c r="Q101" s="72">
        <v>19326</v>
      </c>
      <c r="R101" s="105">
        <f>(L101/Q101-1)/-1</f>
        <v>-0.019921349477387995</v>
      </c>
      <c r="S101" s="115"/>
      <c r="T101" s="60">
        <v>0.064</v>
      </c>
      <c r="U101" s="61">
        <v>30316</v>
      </c>
      <c r="V101" s="61">
        <v>587</v>
      </c>
      <c r="W101" s="60">
        <v>0.033737506975800316</v>
      </c>
      <c r="X101" s="116">
        <v>246092</v>
      </c>
      <c r="Y101" s="313">
        <v>0.8009999999999999</v>
      </c>
      <c r="Z101" s="314">
        <v>0.025099999999999997</v>
      </c>
      <c r="AA101" s="314">
        <v>0.011399999999999999</v>
      </c>
      <c r="AB101" s="314">
        <v>0.0291</v>
      </c>
      <c r="AC101" s="314">
        <v>0.0023</v>
      </c>
      <c r="AD101" s="314">
        <v>0.0935</v>
      </c>
      <c r="AE101" s="314">
        <v>0.0023</v>
      </c>
      <c r="AF101" s="314">
        <v>0.0353</v>
      </c>
      <c r="AG101" s="327"/>
      <c r="AH101" s="327"/>
      <c r="AI101" s="328"/>
      <c r="AJ101" s="313">
        <v>0.7814</v>
      </c>
      <c r="AK101" s="314">
        <v>0.0761</v>
      </c>
      <c r="AL101" s="314">
        <v>0.0163</v>
      </c>
      <c r="AM101" s="314">
        <v>0.067</v>
      </c>
      <c r="AN101" s="314">
        <v>0.029900000000000003</v>
      </c>
      <c r="AO101" s="314">
        <v>0.0052</v>
      </c>
      <c r="AP101" s="314">
        <v>0.0013</v>
      </c>
      <c r="AQ101" s="314">
        <v>0.022799999999999997</v>
      </c>
      <c r="AR101" s="343">
        <v>0</v>
      </c>
      <c r="AS101" s="343">
        <v>0</v>
      </c>
      <c r="AT101" s="343">
        <v>0</v>
      </c>
      <c r="AU101" s="343">
        <v>0</v>
      </c>
      <c r="AV101" s="344">
        <v>0</v>
      </c>
      <c r="AW101" s="359">
        <v>0</v>
      </c>
      <c r="AX101" s="354">
        <v>12733.2</v>
      </c>
      <c r="AY101" s="354">
        <v>85.01</v>
      </c>
      <c r="AZ101" s="354">
        <v>9687.47</v>
      </c>
      <c r="BA101" s="354">
        <v>504589.73</v>
      </c>
      <c r="BB101" s="354">
        <v>527095.41</v>
      </c>
      <c r="BC101" s="360">
        <v>12818.22</v>
      </c>
      <c r="BD101" s="254">
        <v>396516</v>
      </c>
      <c r="BE101" s="254">
        <v>2717</v>
      </c>
      <c r="BF101" s="254">
        <v>200544</v>
      </c>
      <c r="BG101" s="254">
        <v>10228</v>
      </c>
      <c r="BH101" s="254">
        <v>73507</v>
      </c>
      <c r="BI101" s="254">
        <v>5182</v>
      </c>
      <c r="BJ101" s="254">
        <v>155105</v>
      </c>
      <c r="BK101" s="254">
        <v>9463</v>
      </c>
      <c r="BL101" s="254">
        <v>259946</v>
      </c>
      <c r="BM101" s="254">
        <v>96</v>
      </c>
      <c r="BN101" s="295">
        <v>259843</v>
      </c>
      <c r="BO101" s="296">
        <v>1780</v>
      </c>
      <c r="BP101" s="296">
        <v>135005</v>
      </c>
      <c r="BQ101" s="296">
        <v>6885</v>
      </c>
      <c r="BR101" s="62"/>
      <c r="BS101" s="126"/>
      <c r="BT101" s="62">
        <f t="shared" si="53"/>
        <v>656359</v>
      </c>
      <c r="BU101" s="62">
        <f t="shared" si="53"/>
        <v>4497</v>
      </c>
      <c r="BV101" s="253">
        <f t="shared" si="53"/>
        <v>335549</v>
      </c>
      <c r="BW101" s="253">
        <f t="shared" si="53"/>
        <v>17113</v>
      </c>
      <c r="BX101" s="62">
        <f t="shared" si="54"/>
        <v>73507</v>
      </c>
      <c r="BY101" s="62">
        <f t="shared" si="54"/>
        <v>5182</v>
      </c>
      <c r="BZ101" s="62">
        <f t="shared" si="55"/>
        <v>155105</v>
      </c>
      <c r="CA101" s="62">
        <f t="shared" si="56"/>
        <v>9463</v>
      </c>
      <c r="CB101" s="62">
        <f t="shared" si="70"/>
        <v>259946</v>
      </c>
      <c r="CC101" s="126">
        <f t="shared" si="70"/>
        <v>96</v>
      </c>
      <c r="CD101" s="369">
        <v>1004807</v>
      </c>
      <c r="CE101" s="369">
        <v>68896</v>
      </c>
      <c r="CF101" s="152">
        <v>970113</v>
      </c>
      <c r="CG101" s="153">
        <v>66565</v>
      </c>
      <c r="CH101" s="153">
        <v>206400</v>
      </c>
      <c r="CI101" s="153">
        <v>14550</v>
      </c>
      <c r="CJ101" s="153">
        <v>9030</v>
      </c>
      <c r="CK101" s="154">
        <v>361</v>
      </c>
      <c r="CL101" s="384">
        <f t="shared" si="71"/>
        <v>1085618</v>
      </c>
      <c r="CM101" s="124">
        <f t="shared" si="72"/>
        <v>27686</v>
      </c>
      <c r="CN101" s="62">
        <f t="shared" si="80"/>
        <v>394848</v>
      </c>
      <c r="CO101" s="62">
        <f t="shared" si="81"/>
        <v>8665</v>
      </c>
      <c r="CP101" s="155">
        <f t="shared" si="73"/>
        <v>1480466</v>
      </c>
      <c r="CQ101" s="153">
        <f t="shared" si="74"/>
        <v>36351</v>
      </c>
      <c r="CR101" s="153">
        <f t="shared" si="75"/>
        <v>1185543</v>
      </c>
      <c r="CS101" s="153">
        <f t="shared" si="76"/>
        <v>81476</v>
      </c>
      <c r="CT101" s="245">
        <v>1025</v>
      </c>
      <c r="CU101" s="153">
        <f t="shared" si="77"/>
        <v>2666009</v>
      </c>
      <c r="CV101" s="154">
        <f t="shared" si="78"/>
        <v>118852</v>
      </c>
      <c r="CW101" s="153">
        <f t="shared" si="82"/>
        <v>53.72484782501113</v>
      </c>
      <c r="CX101" s="153">
        <f t="shared" si="83"/>
        <v>1.3701192656010293</v>
      </c>
      <c r="CY101" s="153">
        <f t="shared" si="84"/>
        <v>19.540159350720046</v>
      </c>
      <c r="CZ101" s="153">
        <f t="shared" si="85"/>
        <v>0.42881179789181967</v>
      </c>
      <c r="DA101" s="155">
        <f t="shared" si="86"/>
        <v>73.26500717573118</v>
      </c>
      <c r="DB101" s="155">
        <f t="shared" si="87"/>
        <v>1.798931063492849</v>
      </c>
      <c r="DC101" s="155">
        <f t="shared" si="88"/>
        <v>49.725689117632506</v>
      </c>
      <c r="DD101" s="155">
        <f t="shared" si="89"/>
        <v>3.4095115554015933</v>
      </c>
      <c r="DE101" s="155">
        <f t="shared" si="90"/>
        <v>58.669916365615876</v>
      </c>
      <c r="DF101" s="63">
        <f t="shared" si="91"/>
        <v>4.032068095214529</v>
      </c>
      <c r="DG101" s="63">
        <f t="shared" si="92"/>
        <v>0.050724996288414904</v>
      </c>
      <c r="DH101" s="155">
        <f t="shared" si="93"/>
        <v>131.93492354134708</v>
      </c>
      <c r="DI101" s="131">
        <f t="shared" si="94"/>
        <v>5.881724154995793</v>
      </c>
      <c r="DJ101" s="133" t="s">
        <v>838</v>
      </c>
      <c r="DK101" s="58"/>
      <c r="DL101" s="58"/>
      <c r="DM101" s="134" t="s">
        <v>838</v>
      </c>
      <c r="DN101" s="255"/>
      <c r="DO101" s="256"/>
    </row>
    <row r="102" spans="1:119" ht="15">
      <c r="A102" s="31">
        <v>27008</v>
      </c>
      <c r="B102" s="24" t="s">
        <v>718</v>
      </c>
      <c r="C102" s="98" t="s">
        <v>809</v>
      </c>
      <c r="D102" s="38" t="s">
        <v>466</v>
      </c>
      <c r="E102" s="92" t="s">
        <v>467</v>
      </c>
      <c r="F102" s="25" t="s">
        <v>938</v>
      </c>
      <c r="G102" s="39" t="s">
        <v>1266</v>
      </c>
      <c r="H102" s="34" t="s">
        <v>1669</v>
      </c>
      <c r="I102" s="18" t="s">
        <v>1266</v>
      </c>
      <c r="J102" s="46" t="s">
        <v>1267</v>
      </c>
      <c r="K102" s="18" t="s">
        <v>1268</v>
      </c>
      <c r="L102" s="106">
        <v>13027</v>
      </c>
      <c r="M102" s="64">
        <v>13338</v>
      </c>
      <c r="N102" s="147">
        <f t="shared" si="79"/>
        <v>0.007772279702104257</v>
      </c>
      <c r="O102" s="64"/>
      <c r="P102" s="64"/>
      <c r="Q102" s="64"/>
      <c r="R102" s="107"/>
      <c r="S102" s="117">
        <v>0.19459583941045522</v>
      </c>
      <c r="T102" s="66">
        <v>0.07</v>
      </c>
      <c r="U102" s="67">
        <v>31332</v>
      </c>
      <c r="V102" s="67">
        <v>600</v>
      </c>
      <c r="W102" s="66">
        <v>0.03723036769785829</v>
      </c>
      <c r="X102" s="118">
        <v>226084</v>
      </c>
      <c r="Y102" s="317">
        <v>0.7548</v>
      </c>
      <c r="Z102" s="318">
        <v>0.034300000000000004</v>
      </c>
      <c r="AA102" s="318">
        <v>0.0167</v>
      </c>
      <c r="AB102" s="318">
        <v>0.0395</v>
      </c>
      <c r="AC102" s="318">
        <v>0.0034999999999999996</v>
      </c>
      <c r="AD102" s="318">
        <v>0.1336</v>
      </c>
      <c r="AE102" s="318">
        <v>0.0009</v>
      </c>
      <c r="AF102" s="318">
        <v>0.0167</v>
      </c>
      <c r="AG102" s="331">
        <v>2328.97</v>
      </c>
      <c r="AH102" s="331">
        <v>5.73</v>
      </c>
      <c r="AI102" s="332">
        <v>3108.03</v>
      </c>
      <c r="AJ102" s="317">
        <v>0.794</v>
      </c>
      <c r="AK102" s="318">
        <v>0.08259999999999999</v>
      </c>
      <c r="AL102" s="318">
        <v>0.0149</v>
      </c>
      <c r="AM102" s="318">
        <v>0.0736</v>
      </c>
      <c r="AN102" s="318">
        <v>0.0209</v>
      </c>
      <c r="AO102" s="318">
        <v>0.003</v>
      </c>
      <c r="AP102" s="318">
        <v>0.002</v>
      </c>
      <c r="AQ102" s="318">
        <v>0.009000000000000001</v>
      </c>
      <c r="AR102" s="318">
        <v>0.7753</v>
      </c>
      <c r="AS102" s="318">
        <v>0.1332</v>
      </c>
      <c r="AT102" s="318">
        <v>0.0226</v>
      </c>
      <c r="AU102" s="318">
        <v>0.0059</v>
      </c>
      <c r="AV102" s="346">
        <v>0.063</v>
      </c>
      <c r="AW102" s="359">
        <v>0</v>
      </c>
      <c r="AX102" s="354">
        <v>0</v>
      </c>
      <c r="AY102" s="354">
        <v>85.01</v>
      </c>
      <c r="AZ102" s="354">
        <v>474.95</v>
      </c>
      <c r="BA102" s="354">
        <v>2548.07</v>
      </c>
      <c r="BB102" s="354">
        <v>3108.03</v>
      </c>
      <c r="BC102" s="360">
        <v>85.01</v>
      </c>
      <c r="BD102" s="254">
        <v>247257</v>
      </c>
      <c r="BE102" s="254">
        <v>1694</v>
      </c>
      <c r="BF102" s="254">
        <v>193158</v>
      </c>
      <c r="BG102" s="254">
        <v>9851</v>
      </c>
      <c r="BH102" s="254">
        <v>17938</v>
      </c>
      <c r="BI102" s="254">
        <v>1264</v>
      </c>
      <c r="BJ102" s="254">
        <v>37865</v>
      </c>
      <c r="BK102" s="254">
        <v>2310</v>
      </c>
      <c r="BL102" s="254">
        <v>63405</v>
      </c>
      <c r="BM102" s="254">
        <v>23</v>
      </c>
      <c r="BN102" s="295">
        <v>184633</v>
      </c>
      <c r="BO102" s="296">
        <v>1265</v>
      </c>
      <c r="BP102" s="296">
        <v>133702</v>
      </c>
      <c r="BQ102" s="296">
        <v>6819</v>
      </c>
      <c r="BR102" s="62"/>
      <c r="BS102" s="126"/>
      <c r="BT102" s="127">
        <f t="shared" si="53"/>
        <v>431890</v>
      </c>
      <c r="BU102" s="68">
        <f t="shared" si="53"/>
        <v>2959</v>
      </c>
      <c r="BV102" s="272">
        <f t="shared" si="53"/>
        <v>326860</v>
      </c>
      <c r="BW102" s="272">
        <f t="shared" si="53"/>
        <v>16670</v>
      </c>
      <c r="BX102" s="68">
        <f t="shared" si="54"/>
        <v>17938</v>
      </c>
      <c r="BY102" s="68">
        <f t="shared" si="54"/>
        <v>1264</v>
      </c>
      <c r="BZ102" s="68">
        <f t="shared" si="55"/>
        <v>37865</v>
      </c>
      <c r="CA102" s="68">
        <f t="shared" si="56"/>
        <v>2310</v>
      </c>
      <c r="CB102" s="68">
        <f t="shared" si="70"/>
        <v>63405</v>
      </c>
      <c r="CC102" s="128">
        <f t="shared" si="70"/>
        <v>23</v>
      </c>
      <c r="CD102" s="373">
        <v>667500</v>
      </c>
      <c r="CE102" s="373">
        <v>45741</v>
      </c>
      <c r="CF102" s="156">
        <v>650484</v>
      </c>
      <c r="CG102" s="157">
        <v>44593</v>
      </c>
      <c r="CH102" s="157">
        <v>121292</v>
      </c>
      <c r="CI102" s="157">
        <v>8549</v>
      </c>
      <c r="CJ102" s="157">
        <v>4670</v>
      </c>
      <c r="CK102" s="158">
        <v>187</v>
      </c>
      <c r="CL102" s="127">
        <f t="shared" si="71"/>
        <v>559623</v>
      </c>
      <c r="CM102" s="128">
        <f t="shared" si="72"/>
        <v>15142</v>
      </c>
      <c r="CN102" s="68">
        <f t="shared" si="80"/>
        <v>318335</v>
      </c>
      <c r="CO102" s="68">
        <f t="shared" si="81"/>
        <v>8084</v>
      </c>
      <c r="CP102" s="159">
        <f aca="true" t="shared" si="95" ref="CP102:CP133">BT102+BV102+BX102+BZ102+CB102</f>
        <v>877958</v>
      </c>
      <c r="CQ102" s="157">
        <f t="shared" si="74"/>
        <v>23226</v>
      </c>
      <c r="CR102" s="157">
        <f t="shared" si="75"/>
        <v>776446</v>
      </c>
      <c r="CS102" s="157">
        <f t="shared" si="76"/>
        <v>53329</v>
      </c>
      <c r="CT102" s="246">
        <v>680</v>
      </c>
      <c r="CU102" s="157">
        <f t="shared" si="77"/>
        <v>1654404</v>
      </c>
      <c r="CV102" s="158">
        <f t="shared" si="78"/>
        <v>77235</v>
      </c>
      <c r="CW102" s="157">
        <f t="shared" si="82"/>
        <v>41.957040035987404</v>
      </c>
      <c r="CX102" s="157">
        <f t="shared" si="83"/>
        <v>1.135252661568451</v>
      </c>
      <c r="CY102" s="157">
        <f t="shared" si="84"/>
        <v>23.866771629929524</v>
      </c>
      <c r="CZ102" s="157">
        <f t="shared" si="85"/>
        <v>0.606087869245764</v>
      </c>
      <c r="DA102" s="159">
        <f t="shared" si="86"/>
        <v>65.82381166591693</v>
      </c>
      <c r="DB102" s="159">
        <f t="shared" si="87"/>
        <v>1.741340530814215</v>
      </c>
      <c r="DC102" s="159">
        <f t="shared" si="88"/>
        <v>50.04498425551057</v>
      </c>
      <c r="DD102" s="159">
        <f t="shared" si="89"/>
        <v>3.429374718848403</v>
      </c>
      <c r="DE102" s="159">
        <f t="shared" si="90"/>
        <v>58.21307542360174</v>
      </c>
      <c r="DF102" s="69">
        <f t="shared" si="91"/>
        <v>3.998275603538761</v>
      </c>
      <c r="DG102" s="69">
        <f t="shared" si="92"/>
        <v>0.05098215624531414</v>
      </c>
      <c r="DH102" s="159">
        <f t="shared" si="93"/>
        <v>124.03688708951867</v>
      </c>
      <c r="DI102" s="132">
        <f t="shared" si="94"/>
        <v>5.7905982905982905</v>
      </c>
      <c r="DJ102" s="135" t="s">
        <v>838</v>
      </c>
      <c r="DK102" s="70"/>
      <c r="DL102" s="70"/>
      <c r="DM102" s="136" t="s">
        <v>838</v>
      </c>
      <c r="DN102" s="255"/>
      <c r="DO102" s="256"/>
    </row>
    <row r="103" spans="1:119" ht="15">
      <c r="A103" s="29">
        <v>28000</v>
      </c>
      <c r="B103" s="27" t="s">
        <v>719</v>
      </c>
      <c r="C103" s="30" t="s">
        <v>807</v>
      </c>
      <c r="D103" s="42" t="s">
        <v>264</v>
      </c>
      <c r="E103" s="94" t="s">
        <v>265</v>
      </c>
      <c r="F103" s="28" t="s">
        <v>930</v>
      </c>
      <c r="G103" s="43" t="s">
        <v>1670</v>
      </c>
      <c r="H103" s="36" t="s">
        <v>1671</v>
      </c>
      <c r="I103" s="37" t="s">
        <v>1269</v>
      </c>
      <c r="J103" s="47" t="s">
        <v>1270</v>
      </c>
      <c r="K103" s="37" t="s">
        <v>1271</v>
      </c>
      <c r="L103" s="110"/>
      <c r="M103" s="80">
        <v>64084</v>
      </c>
      <c r="N103" s="65">
        <f t="shared" si="79"/>
        <v>0.3333333333333333</v>
      </c>
      <c r="O103" s="81">
        <v>71864</v>
      </c>
      <c r="P103" s="81">
        <v>82974</v>
      </c>
      <c r="Q103" s="81">
        <v>93005</v>
      </c>
      <c r="R103" s="111">
        <f>(M103/Q103-1)/-1</f>
        <v>0.3109617762485888</v>
      </c>
      <c r="S103" s="122"/>
      <c r="T103" s="82">
        <v>0.07400000000000001</v>
      </c>
      <c r="U103" s="83">
        <v>31906</v>
      </c>
      <c r="V103" s="83">
        <v>677</v>
      </c>
      <c r="W103" s="82"/>
      <c r="X103" s="123">
        <v>309914</v>
      </c>
      <c r="Y103" s="319">
        <v>0</v>
      </c>
      <c r="Z103" s="320">
        <v>0</v>
      </c>
      <c r="AA103" s="320">
        <v>0</v>
      </c>
      <c r="AB103" s="320">
        <v>0</v>
      </c>
      <c r="AC103" s="320">
        <v>0</v>
      </c>
      <c r="AD103" s="320">
        <v>0</v>
      </c>
      <c r="AE103" s="320">
        <v>0</v>
      </c>
      <c r="AF103" s="320">
        <v>0</v>
      </c>
      <c r="AG103" s="335"/>
      <c r="AH103" s="335"/>
      <c r="AI103" s="336"/>
      <c r="AJ103" s="319">
        <v>0</v>
      </c>
      <c r="AK103" s="320">
        <v>0</v>
      </c>
      <c r="AL103" s="320">
        <v>0</v>
      </c>
      <c r="AM103" s="320">
        <v>0</v>
      </c>
      <c r="AN103" s="320">
        <v>0</v>
      </c>
      <c r="AO103" s="320">
        <v>0</v>
      </c>
      <c r="AP103" s="320">
        <v>0</v>
      </c>
      <c r="AQ103" s="320">
        <v>0</v>
      </c>
      <c r="AR103" s="348">
        <v>0</v>
      </c>
      <c r="AS103" s="348">
        <v>0</v>
      </c>
      <c r="AT103" s="348">
        <v>0</v>
      </c>
      <c r="AU103" s="348">
        <v>0</v>
      </c>
      <c r="AV103" s="349">
        <v>0</v>
      </c>
      <c r="AW103" s="364">
        <v>0</v>
      </c>
      <c r="AX103" s="365">
        <v>14001.84</v>
      </c>
      <c r="AY103" s="365">
        <v>1219.35</v>
      </c>
      <c r="AZ103" s="365">
        <v>23057.25</v>
      </c>
      <c r="BA103" s="365">
        <v>136377.02</v>
      </c>
      <c r="BB103" s="365">
        <v>174655.46</v>
      </c>
      <c r="BC103" s="366">
        <v>15213.39</v>
      </c>
      <c r="BD103" s="273">
        <v>1486483</v>
      </c>
      <c r="BE103" s="273">
        <v>10185</v>
      </c>
      <c r="BF103" s="273">
        <v>397986</v>
      </c>
      <c r="BG103" s="273">
        <v>20296</v>
      </c>
      <c r="BH103" s="273">
        <v>414126</v>
      </c>
      <c r="BI103" s="273">
        <v>29192</v>
      </c>
      <c r="BJ103" s="273">
        <v>71408</v>
      </c>
      <c r="BK103" s="273">
        <v>4357</v>
      </c>
      <c r="BL103" s="273">
        <v>505006</v>
      </c>
      <c r="BM103" s="273">
        <v>187</v>
      </c>
      <c r="BN103" s="302">
        <v>659130</v>
      </c>
      <c r="BO103" s="274">
        <v>4516</v>
      </c>
      <c r="BP103" s="274">
        <v>298097</v>
      </c>
      <c r="BQ103" s="274">
        <v>15203</v>
      </c>
      <c r="BR103" s="84"/>
      <c r="BS103" s="130"/>
      <c r="BT103" s="127">
        <f t="shared" si="53"/>
        <v>2145613</v>
      </c>
      <c r="BU103" s="68">
        <f t="shared" si="53"/>
        <v>14701</v>
      </c>
      <c r="BV103" s="272">
        <f t="shared" si="53"/>
        <v>696083</v>
      </c>
      <c r="BW103" s="272">
        <f t="shared" si="53"/>
        <v>35499</v>
      </c>
      <c r="BX103" s="68">
        <f t="shared" si="54"/>
        <v>414126</v>
      </c>
      <c r="BY103" s="68">
        <f t="shared" si="54"/>
        <v>29192</v>
      </c>
      <c r="BZ103" s="68">
        <f t="shared" si="55"/>
        <v>71408</v>
      </c>
      <c r="CA103" s="68">
        <f t="shared" si="56"/>
        <v>4357</v>
      </c>
      <c r="CB103" s="68">
        <f t="shared" si="70"/>
        <v>505006</v>
      </c>
      <c r="CC103" s="128">
        <f t="shared" si="70"/>
        <v>187</v>
      </c>
      <c r="CD103" s="374">
        <v>3007651</v>
      </c>
      <c r="CE103" s="375">
        <v>205941</v>
      </c>
      <c r="CF103" s="156">
        <v>2838584</v>
      </c>
      <c r="CG103" s="157">
        <v>194195</v>
      </c>
      <c r="CH103" s="309">
        <v>582958</v>
      </c>
      <c r="CI103" s="309">
        <v>41163</v>
      </c>
      <c r="CJ103" s="157">
        <v>19323</v>
      </c>
      <c r="CK103" s="158">
        <v>772</v>
      </c>
      <c r="CL103" s="62">
        <f t="shared" si="71"/>
        <v>2875009</v>
      </c>
      <c r="CM103" s="126">
        <f t="shared" si="72"/>
        <v>64217</v>
      </c>
      <c r="CN103" s="68">
        <f t="shared" si="80"/>
        <v>957227</v>
      </c>
      <c r="CO103" s="68">
        <f t="shared" si="81"/>
        <v>19719</v>
      </c>
      <c r="CP103" s="165">
        <f t="shared" si="95"/>
        <v>3832236</v>
      </c>
      <c r="CQ103" s="163">
        <f t="shared" si="74"/>
        <v>83936</v>
      </c>
      <c r="CR103" s="163">
        <f t="shared" si="75"/>
        <v>3440865</v>
      </c>
      <c r="CS103" s="163">
        <f t="shared" si="76"/>
        <v>236130</v>
      </c>
      <c r="CT103" s="247">
        <v>35618</v>
      </c>
      <c r="CU103" s="163">
        <f t="shared" si="77"/>
        <v>7273101</v>
      </c>
      <c r="CV103" s="164">
        <f t="shared" si="78"/>
        <v>355684</v>
      </c>
      <c r="CW103" s="163">
        <f t="shared" si="82"/>
        <v>44.86313276324824</v>
      </c>
      <c r="CX103" s="163">
        <f t="shared" si="83"/>
        <v>1.0020754010361401</v>
      </c>
      <c r="CY103" s="163">
        <f t="shared" si="84"/>
        <v>14.937066974595844</v>
      </c>
      <c r="CZ103" s="163">
        <f t="shared" si="85"/>
        <v>0.30770551151613507</v>
      </c>
      <c r="DA103" s="165">
        <f t="shared" si="86"/>
        <v>59.80019973784408</v>
      </c>
      <c r="DB103" s="165">
        <f t="shared" si="87"/>
        <v>1.3097809125522752</v>
      </c>
      <c r="DC103" s="165">
        <f t="shared" si="88"/>
        <v>46.9329473815617</v>
      </c>
      <c r="DD103" s="165">
        <f t="shared" si="89"/>
        <v>3.2136102615317395</v>
      </c>
      <c r="DE103" s="310">
        <f t="shared" si="90"/>
        <v>53.69304350539916</v>
      </c>
      <c r="DF103" s="69">
        <f t="shared" si="91"/>
        <v>3.684695087697397</v>
      </c>
      <c r="DG103" s="69">
        <f t="shared" si="92"/>
        <v>0.5558017601897509</v>
      </c>
      <c r="DH103" s="159">
        <f t="shared" si="93"/>
        <v>113.49324324324324</v>
      </c>
      <c r="DI103" s="132">
        <f t="shared" si="94"/>
        <v>5.550277760439423</v>
      </c>
      <c r="DJ103" s="135" t="s">
        <v>837</v>
      </c>
      <c r="DK103" s="85">
        <v>0</v>
      </c>
      <c r="DL103" s="85">
        <v>0</v>
      </c>
      <c r="DM103" s="86" t="s">
        <v>838</v>
      </c>
      <c r="DN103" s="255"/>
      <c r="DO103" s="256"/>
    </row>
    <row r="104" spans="1:119" ht="15">
      <c r="A104" s="26">
        <v>29000</v>
      </c>
      <c r="B104" s="23" t="s">
        <v>720</v>
      </c>
      <c r="C104" s="97" t="s">
        <v>807</v>
      </c>
      <c r="D104" s="40" t="s">
        <v>468</v>
      </c>
      <c r="E104" s="90" t="s">
        <v>469</v>
      </c>
      <c r="F104" s="22" t="s">
        <v>939</v>
      </c>
      <c r="G104" s="35" t="s">
        <v>1672</v>
      </c>
      <c r="H104" s="33" t="s">
        <v>1673</v>
      </c>
      <c r="I104" s="16" t="s">
        <v>1272</v>
      </c>
      <c r="J104" s="44"/>
      <c r="K104" s="16" t="s">
        <v>1273</v>
      </c>
      <c r="L104" s="104">
        <v>27959</v>
      </c>
      <c r="M104" s="59">
        <v>29551</v>
      </c>
      <c r="N104" s="71">
        <f t="shared" si="79"/>
        <v>0.017957655127294043</v>
      </c>
      <c r="O104" s="72">
        <v>31853</v>
      </c>
      <c r="P104" s="72">
        <v>35287</v>
      </c>
      <c r="Q104" s="72">
        <v>37966</v>
      </c>
      <c r="R104" s="105">
        <f>(L104/Q104-1)/-1</f>
        <v>0.2635779381551915</v>
      </c>
      <c r="S104" s="115"/>
      <c r="T104" s="60">
        <v>0.044000000000000004</v>
      </c>
      <c r="U104" s="61">
        <v>32078</v>
      </c>
      <c r="V104" s="61">
        <v>761</v>
      </c>
      <c r="W104" s="60">
        <v>0.030938159447762795</v>
      </c>
      <c r="X104" s="116">
        <v>443057</v>
      </c>
      <c r="Y104" s="313">
        <v>0.805</v>
      </c>
      <c r="Z104" s="314">
        <v>0.0246</v>
      </c>
      <c r="AA104" s="314">
        <v>0.0365</v>
      </c>
      <c r="AB104" s="314">
        <v>0.028300000000000002</v>
      </c>
      <c r="AC104" s="314">
        <v>0.0012</v>
      </c>
      <c r="AD104" s="314">
        <v>0.0583</v>
      </c>
      <c r="AE104" s="314">
        <v>0.0040999999999999995</v>
      </c>
      <c r="AF104" s="314">
        <v>0.04190000000000001</v>
      </c>
      <c r="AG104" s="327"/>
      <c r="AH104" s="327"/>
      <c r="AI104" s="328"/>
      <c r="AJ104" s="313">
        <v>0.7581</v>
      </c>
      <c r="AK104" s="314">
        <v>0.0895</v>
      </c>
      <c r="AL104" s="314">
        <v>0.0559</v>
      </c>
      <c r="AM104" s="314">
        <v>0.0681</v>
      </c>
      <c r="AN104" s="314">
        <v>0.006999999999999999</v>
      </c>
      <c r="AO104" s="314">
        <v>0</v>
      </c>
      <c r="AP104" s="314">
        <v>0</v>
      </c>
      <c r="AQ104" s="314">
        <v>0.021400000000000002</v>
      </c>
      <c r="AR104" s="343">
        <v>0</v>
      </c>
      <c r="AS104" s="343">
        <v>0</v>
      </c>
      <c r="AT104" s="343">
        <v>0</v>
      </c>
      <c r="AU104" s="343">
        <v>0</v>
      </c>
      <c r="AV104" s="344">
        <v>0</v>
      </c>
      <c r="AW104" s="359">
        <v>0</v>
      </c>
      <c r="AX104" s="354">
        <v>13455.53</v>
      </c>
      <c r="AY104" s="354">
        <v>1364.38</v>
      </c>
      <c r="AZ104" s="354">
        <v>4109.43</v>
      </c>
      <c r="BA104" s="354">
        <v>362732.65</v>
      </c>
      <c r="BB104" s="354">
        <v>381661.99</v>
      </c>
      <c r="BC104" s="360">
        <v>14819.91</v>
      </c>
      <c r="BD104" s="258">
        <v>822667</v>
      </c>
      <c r="BE104" s="258">
        <v>5637</v>
      </c>
      <c r="BF104" s="258">
        <v>290542</v>
      </c>
      <c r="BG104" s="258">
        <v>14816</v>
      </c>
      <c r="BH104" s="258">
        <v>49668</v>
      </c>
      <c r="BI104" s="258">
        <v>3501</v>
      </c>
      <c r="BJ104" s="258">
        <v>104757</v>
      </c>
      <c r="BK104" s="258">
        <v>6391</v>
      </c>
      <c r="BL104" s="258">
        <v>175732</v>
      </c>
      <c r="BM104" s="258">
        <v>65</v>
      </c>
      <c r="BN104" s="297">
        <v>352003</v>
      </c>
      <c r="BO104" s="298">
        <v>2412</v>
      </c>
      <c r="BP104" s="298">
        <v>143415</v>
      </c>
      <c r="BQ104" s="298">
        <v>7314</v>
      </c>
      <c r="BR104" s="62"/>
      <c r="BS104" s="126"/>
      <c r="BT104" s="62">
        <f t="shared" si="53"/>
        <v>1174670</v>
      </c>
      <c r="BU104" s="62">
        <f t="shared" si="53"/>
        <v>8049</v>
      </c>
      <c r="BV104" s="253">
        <f t="shared" si="53"/>
        <v>433957</v>
      </c>
      <c r="BW104" s="253">
        <f t="shared" si="53"/>
        <v>22130</v>
      </c>
      <c r="BX104" s="62">
        <f t="shared" si="54"/>
        <v>49668</v>
      </c>
      <c r="BY104" s="62">
        <f t="shared" si="54"/>
        <v>3501</v>
      </c>
      <c r="BZ104" s="62">
        <f t="shared" si="55"/>
        <v>104757</v>
      </c>
      <c r="CA104" s="62">
        <f t="shared" si="56"/>
        <v>6391</v>
      </c>
      <c r="CB104" s="62">
        <f t="shared" si="70"/>
        <v>175732</v>
      </c>
      <c r="CC104" s="126">
        <f t="shared" si="70"/>
        <v>65</v>
      </c>
      <c r="CD104" s="369">
        <v>1470364</v>
      </c>
      <c r="CE104" s="369">
        <v>100643</v>
      </c>
      <c r="CF104" s="152">
        <v>1407551</v>
      </c>
      <c r="CG104" s="153">
        <v>96334</v>
      </c>
      <c r="CH104" s="153">
        <v>279759</v>
      </c>
      <c r="CI104" s="153">
        <v>19734</v>
      </c>
      <c r="CJ104" s="153">
        <v>11558</v>
      </c>
      <c r="CK104" s="154">
        <v>462</v>
      </c>
      <c r="CL104" s="384">
        <f t="shared" si="71"/>
        <v>1443366</v>
      </c>
      <c r="CM104" s="124">
        <f t="shared" si="72"/>
        <v>30410</v>
      </c>
      <c r="CN104" s="62">
        <f t="shared" si="80"/>
        <v>495418</v>
      </c>
      <c r="CO104" s="62">
        <f t="shared" si="81"/>
        <v>9726</v>
      </c>
      <c r="CP104" s="155">
        <f t="shared" si="95"/>
        <v>1938784</v>
      </c>
      <c r="CQ104" s="153">
        <f t="shared" si="74"/>
        <v>40136</v>
      </c>
      <c r="CR104" s="153">
        <f t="shared" si="75"/>
        <v>1698868</v>
      </c>
      <c r="CS104" s="153">
        <f t="shared" si="76"/>
        <v>116530</v>
      </c>
      <c r="CT104" s="245">
        <v>18701</v>
      </c>
      <c r="CU104" s="153">
        <f t="shared" si="77"/>
        <v>3637652</v>
      </c>
      <c r="CV104" s="154">
        <f t="shared" si="78"/>
        <v>175367</v>
      </c>
      <c r="CW104" s="153">
        <f t="shared" si="82"/>
        <v>48.84322019559406</v>
      </c>
      <c r="CX104" s="153">
        <f t="shared" si="83"/>
        <v>1.029068390240601</v>
      </c>
      <c r="CY104" s="153">
        <f t="shared" si="84"/>
        <v>16.764847213292274</v>
      </c>
      <c r="CZ104" s="153">
        <f t="shared" si="85"/>
        <v>0.32912591790463946</v>
      </c>
      <c r="DA104" s="155">
        <f t="shared" si="86"/>
        <v>65.60806740888633</v>
      </c>
      <c r="DB104" s="155">
        <f t="shared" si="87"/>
        <v>1.3581943081452403</v>
      </c>
      <c r="DC104" s="155">
        <f t="shared" si="88"/>
        <v>49.75682718012927</v>
      </c>
      <c r="DD104" s="155">
        <f t="shared" si="89"/>
        <v>3.405739230482894</v>
      </c>
      <c r="DE104" s="155">
        <f t="shared" si="90"/>
        <v>57.48935738215289</v>
      </c>
      <c r="DF104" s="63">
        <f t="shared" si="91"/>
        <v>3.9433521708233226</v>
      </c>
      <c r="DG104" s="63">
        <f t="shared" si="92"/>
        <v>0.6328381442252378</v>
      </c>
      <c r="DH104" s="155">
        <f t="shared" si="93"/>
        <v>123.09742479103922</v>
      </c>
      <c r="DI104" s="131">
        <f t="shared" si="94"/>
        <v>5.9343846231938</v>
      </c>
      <c r="DJ104" s="133" t="s">
        <v>837</v>
      </c>
      <c r="DK104" s="58">
        <v>2</v>
      </c>
      <c r="DL104" s="58">
        <v>0</v>
      </c>
      <c r="DM104" s="134" t="s">
        <v>838</v>
      </c>
      <c r="DN104" s="255"/>
      <c r="DO104" s="256"/>
    </row>
    <row r="105" spans="1:119" ht="15">
      <c r="A105" s="26">
        <v>29005</v>
      </c>
      <c r="B105" s="23" t="s">
        <v>721</v>
      </c>
      <c r="C105" s="97" t="s">
        <v>810</v>
      </c>
      <c r="D105" s="40" t="s">
        <v>470</v>
      </c>
      <c r="E105" s="90" t="s">
        <v>471</v>
      </c>
      <c r="F105" s="22" t="s">
        <v>940</v>
      </c>
      <c r="G105" s="35" t="s">
        <v>1674</v>
      </c>
      <c r="H105" s="33" t="s">
        <v>1675</v>
      </c>
      <c r="I105" s="16" t="s">
        <v>1274</v>
      </c>
      <c r="J105" s="44" t="s">
        <v>1275</v>
      </c>
      <c r="K105" s="16" t="s">
        <v>1276</v>
      </c>
      <c r="L105" s="104">
        <v>4212</v>
      </c>
      <c r="M105" s="59">
        <v>4448</v>
      </c>
      <c r="N105" s="71">
        <f t="shared" si="79"/>
        <v>0.017685851318944845</v>
      </c>
      <c r="O105" s="59"/>
      <c r="P105" s="59"/>
      <c r="Q105" s="59"/>
      <c r="R105" s="105"/>
      <c r="S105" s="115">
        <v>0.202991452991453</v>
      </c>
      <c r="T105" s="60">
        <v>0.073</v>
      </c>
      <c r="U105" s="61">
        <v>33227</v>
      </c>
      <c r="V105" s="61">
        <v>802</v>
      </c>
      <c r="W105" s="60">
        <v>0.054605887939221276</v>
      </c>
      <c r="X105" s="116">
        <v>379791</v>
      </c>
      <c r="Y105" s="315">
        <v>0.07690000000000001</v>
      </c>
      <c r="Z105" s="316">
        <v>0.122</v>
      </c>
      <c r="AA105" s="316">
        <v>0.0398</v>
      </c>
      <c r="AB105" s="316">
        <v>0</v>
      </c>
      <c r="AC105" s="316">
        <v>0.191</v>
      </c>
      <c r="AD105" s="316">
        <v>0.0106</v>
      </c>
      <c r="AE105" s="316">
        <v>0.0053</v>
      </c>
      <c r="AF105" s="316">
        <v>0.6594</v>
      </c>
      <c r="AG105" s="329">
        <v>396.53</v>
      </c>
      <c r="AH105" s="329">
        <v>11.22</v>
      </c>
      <c r="AI105" s="330">
        <v>450.07</v>
      </c>
      <c r="AJ105" s="315">
        <v>0.0867</v>
      </c>
      <c r="AK105" s="316">
        <v>0.1084</v>
      </c>
      <c r="AL105" s="316">
        <v>0.1176</v>
      </c>
      <c r="AM105" s="316">
        <v>0.0062</v>
      </c>
      <c r="AN105" s="316">
        <v>0</v>
      </c>
      <c r="AO105" s="316">
        <v>0</v>
      </c>
      <c r="AP105" s="316">
        <v>0.0217</v>
      </c>
      <c r="AQ105" s="316"/>
      <c r="AR105" s="316"/>
      <c r="AS105" s="316"/>
      <c r="AT105" s="316"/>
      <c r="AU105" s="316"/>
      <c r="AV105" s="347"/>
      <c r="AW105" s="359">
        <v>0</v>
      </c>
      <c r="AX105" s="354">
        <v>0</v>
      </c>
      <c r="AY105" s="354">
        <v>33.35</v>
      </c>
      <c r="AZ105" s="354">
        <v>24.06</v>
      </c>
      <c r="BA105" s="354">
        <v>392.66</v>
      </c>
      <c r="BB105" s="354">
        <v>450.07</v>
      </c>
      <c r="BC105" s="360">
        <v>33.35</v>
      </c>
      <c r="BD105" s="254">
        <v>100524</v>
      </c>
      <c r="BE105" s="254">
        <v>689</v>
      </c>
      <c r="BF105" s="254">
        <v>54294</v>
      </c>
      <c r="BG105" s="254">
        <v>2769</v>
      </c>
      <c r="BH105" s="254">
        <v>2433</v>
      </c>
      <c r="BI105" s="254">
        <v>172</v>
      </c>
      <c r="BJ105" s="254">
        <v>5139</v>
      </c>
      <c r="BK105" s="254">
        <v>314</v>
      </c>
      <c r="BL105" s="254">
        <v>45546</v>
      </c>
      <c r="BM105" s="254">
        <v>312</v>
      </c>
      <c r="BN105" s="295">
        <v>80310</v>
      </c>
      <c r="BO105" s="296">
        <v>550</v>
      </c>
      <c r="BP105" s="296">
        <v>48796</v>
      </c>
      <c r="BQ105" s="296">
        <v>2489</v>
      </c>
      <c r="BR105" s="62"/>
      <c r="BS105" s="126"/>
      <c r="BT105" s="62">
        <f t="shared" si="53"/>
        <v>180834</v>
      </c>
      <c r="BU105" s="62">
        <f t="shared" si="53"/>
        <v>1239</v>
      </c>
      <c r="BV105" s="253">
        <f t="shared" si="53"/>
        <v>103090</v>
      </c>
      <c r="BW105" s="253">
        <f t="shared" si="53"/>
        <v>5258</v>
      </c>
      <c r="BX105" s="62">
        <f t="shared" si="54"/>
        <v>2433</v>
      </c>
      <c r="BY105" s="62">
        <f t="shared" si="54"/>
        <v>172</v>
      </c>
      <c r="BZ105" s="62">
        <f t="shared" si="55"/>
        <v>5139</v>
      </c>
      <c r="CA105" s="62">
        <f t="shared" si="56"/>
        <v>314</v>
      </c>
      <c r="CB105" s="62">
        <f t="shared" si="70"/>
        <v>45546</v>
      </c>
      <c r="CC105" s="126">
        <f t="shared" si="70"/>
        <v>312</v>
      </c>
      <c r="CD105" s="369">
        <v>249516</v>
      </c>
      <c r="CE105" s="369">
        <v>17059</v>
      </c>
      <c r="CF105" s="152">
        <v>240897</v>
      </c>
      <c r="CG105" s="153">
        <v>16490</v>
      </c>
      <c r="CH105" s="153">
        <v>48614</v>
      </c>
      <c r="CI105" s="153">
        <v>3426</v>
      </c>
      <c r="CJ105" s="153">
        <v>2870</v>
      </c>
      <c r="CK105" s="154">
        <v>115</v>
      </c>
      <c r="CL105" s="125">
        <f t="shared" si="71"/>
        <v>207936</v>
      </c>
      <c r="CM105" s="126">
        <f t="shared" si="72"/>
        <v>4256</v>
      </c>
      <c r="CN105" s="62">
        <f t="shared" si="80"/>
        <v>129106</v>
      </c>
      <c r="CO105" s="62">
        <f t="shared" si="81"/>
        <v>3039</v>
      </c>
      <c r="CP105" s="155">
        <f t="shared" si="95"/>
        <v>337042</v>
      </c>
      <c r="CQ105" s="153">
        <f t="shared" si="74"/>
        <v>7295</v>
      </c>
      <c r="CR105" s="153">
        <f t="shared" si="75"/>
        <v>292381</v>
      </c>
      <c r="CS105" s="153">
        <f t="shared" si="76"/>
        <v>20031</v>
      </c>
      <c r="CT105" s="245">
        <v>2853</v>
      </c>
      <c r="CU105" s="153">
        <f t="shared" si="77"/>
        <v>629423</v>
      </c>
      <c r="CV105" s="154">
        <f t="shared" si="78"/>
        <v>30179</v>
      </c>
      <c r="CW105" s="153">
        <f t="shared" si="82"/>
        <v>46.74820143884892</v>
      </c>
      <c r="CX105" s="153">
        <f t="shared" si="83"/>
        <v>0.9568345323741008</v>
      </c>
      <c r="CY105" s="153">
        <f t="shared" si="84"/>
        <v>29.02562949640288</v>
      </c>
      <c r="CZ105" s="153">
        <f t="shared" si="85"/>
        <v>0.6832284172661871</v>
      </c>
      <c r="DA105" s="155">
        <f t="shared" si="86"/>
        <v>75.7738309352518</v>
      </c>
      <c r="DB105" s="155">
        <f t="shared" si="87"/>
        <v>1.6400629496402879</v>
      </c>
      <c r="DC105" s="155">
        <f t="shared" si="88"/>
        <v>56.09622302158273</v>
      </c>
      <c r="DD105" s="155">
        <f t="shared" si="89"/>
        <v>3.835206834532374</v>
      </c>
      <c r="DE105" s="155">
        <f t="shared" si="90"/>
        <v>65.73313848920863</v>
      </c>
      <c r="DF105" s="63">
        <f t="shared" si="91"/>
        <v>4.503372302158273</v>
      </c>
      <c r="DG105" s="63">
        <f t="shared" si="92"/>
        <v>0.6414118705035972</v>
      </c>
      <c r="DH105" s="155">
        <f t="shared" si="93"/>
        <v>141.5069694244604</v>
      </c>
      <c r="DI105" s="131">
        <f t="shared" si="94"/>
        <v>6.784847122302158</v>
      </c>
      <c r="DJ105" s="133" t="s">
        <v>837</v>
      </c>
      <c r="DK105" s="58">
        <v>2</v>
      </c>
      <c r="DL105" s="58">
        <v>0</v>
      </c>
      <c r="DM105" s="134" t="s">
        <v>838</v>
      </c>
      <c r="DN105" s="255"/>
      <c r="DO105" s="256"/>
    </row>
    <row r="106" spans="1:119" ht="15">
      <c r="A106" s="26">
        <v>29011</v>
      </c>
      <c r="B106" s="23" t="s">
        <v>722</v>
      </c>
      <c r="C106" s="97" t="s">
        <v>808</v>
      </c>
      <c r="D106" s="40" t="s">
        <v>2190</v>
      </c>
      <c r="E106" s="90" t="s">
        <v>472</v>
      </c>
      <c r="F106" s="22" t="s">
        <v>941</v>
      </c>
      <c r="G106" s="39" t="s">
        <v>1678</v>
      </c>
      <c r="H106" s="34" t="s">
        <v>1679</v>
      </c>
      <c r="I106" s="16" t="s">
        <v>1277</v>
      </c>
      <c r="J106" s="44"/>
      <c r="K106" s="16" t="s">
        <v>1278</v>
      </c>
      <c r="L106" s="104">
        <v>8501</v>
      </c>
      <c r="M106" s="59">
        <v>9164</v>
      </c>
      <c r="N106" s="71">
        <f t="shared" si="79"/>
        <v>0.024116106503710173</v>
      </c>
      <c r="O106" s="59"/>
      <c r="P106" s="59"/>
      <c r="Q106" s="59"/>
      <c r="R106" s="105"/>
      <c r="S106" s="115">
        <v>0.2382072697329726</v>
      </c>
      <c r="T106" s="60">
        <v>0.034</v>
      </c>
      <c r="U106" s="61">
        <v>31246</v>
      </c>
      <c r="V106" s="61">
        <v>778</v>
      </c>
      <c r="W106" s="60">
        <v>0.035878131984472414</v>
      </c>
      <c r="X106" s="116">
        <v>404987</v>
      </c>
      <c r="Y106" s="315">
        <v>0.7562000000000001</v>
      </c>
      <c r="Z106" s="316">
        <v>0.0091</v>
      </c>
      <c r="AA106" s="316">
        <v>0.0506</v>
      </c>
      <c r="AB106" s="316">
        <v>0.032400000000000005</v>
      </c>
      <c r="AC106" s="316">
        <v>0.0013</v>
      </c>
      <c r="AD106" s="316">
        <v>0.08689999999999999</v>
      </c>
      <c r="AE106" s="316">
        <v>0.0013</v>
      </c>
      <c r="AF106" s="316">
        <v>0.0623</v>
      </c>
      <c r="AG106" s="329">
        <v>2732.99</v>
      </c>
      <c r="AH106" s="329">
        <v>3.35</v>
      </c>
      <c r="AI106" s="330">
        <v>4079.76</v>
      </c>
      <c r="AJ106" s="315">
        <v>0.7939</v>
      </c>
      <c r="AK106" s="316">
        <v>0.0682</v>
      </c>
      <c r="AL106" s="316">
        <v>0.0348</v>
      </c>
      <c r="AM106" s="316">
        <v>0.0788</v>
      </c>
      <c r="AN106" s="316">
        <v>0.0045000000000000005</v>
      </c>
      <c r="AO106" s="316">
        <v>0</v>
      </c>
      <c r="AP106" s="316">
        <v>0</v>
      </c>
      <c r="AQ106" s="316">
        <v>0.0197</v>
      </c>
      <c r="AR106" s="316"/>
      <c r="AS106" s="316"/>
      <c r="AT106" s="316"/>
      <c r="AU106" s="316"/>
      <c r="AV106" s="345"/>
      <c r="AW106" s="359">
        <v>0</v>
      </c>
      <c r="AX106" s="354">
        <v>58.99</v>
      </c>
      <c r="AY106" s="354">
        <v>223.37</v>
      </c>
      <c r="AZ106" s="354">
        <v>984.61</v>
      </c>
      <c r="BA106" s="354">
        <v>2812.79</v>
      </c>
      <c r="BB106" s="354">
        <v>4079.76</v>
      </c>
      <c r="BC106" s="360">
        <v>282.36</v>
      </c>
      <c r="BD106" s="254">
        <v>240081</v>
      </c>
      <c r="BE106" s="254">
        <v>1645</v>
      </c>
      <c r="BF106" s="254">
        <v>128666</v>
      </c>
      <c r="BG106" s="254">
        <v>6561</v>
      </c>
      <c r="BH106" s="254">
        <v>4558</v>
      </c>
      <c r="BI106" s="254">
        <v>321</v>
      </c>
      <c r="BJ106" s="254">
        <v>9618</v>
      </c>
      <c r="BK106" s="254">
        <v>587</v>
      </c>
      <c r="BL106" s="62"/>
      <c r="BM106" s="62"/>
      <c r="BN106" s="295">
        <v>127268</v>
      </c>
      <c r="BO106" s="296">
        <v>872</v>
      </c>
      <c r="BP106" s="296">
        <v>81670</v>
      </c>
      <c r="BQ106" s="296">
        <v>4165</v>
      </c>
      <c r="BR106" s="62"/>
      <c r="BS106" s="126"/>
      <c r="BT106" s="62">
        <f t="shared" si="53"/>
        <v>367349</v>
      </c>
      <c r="BU106" s="62">
        <f t="shared" si="53"/>
        <v>2517</v>
      </c>
      <c r="BV106" s="253">
        <f t="shared" si="53"/>
        <v>210336</v>
      </c>
      <c r="BW106" s="253">
        <f t="shared" si="53"/>
        <v>10726</v>
      </c>
      <c r="BX106" s="62">
        <f t="shared" si="54"/>
        <v>4558</v>
      </c>
      <c r="BY106" s="62">
        <f t="shared" si="54"/>
        <v>321</v>
      </c>
      <c r="BZ106" s="62">
        <f t="shared" si="55"/>
        <v>9618</v>
      </c>
      <c r="CA106" s="62">
        <f t="shared" si="56"/>
        <v>587</v>
      </c>
      <c r="CB106" s="62">
        <f t="shared" si="70"/>
        <v>0</v>
      </c>
      <c r="CC106" s="126">
        <f t="shared" si="70"/>
        <v>0</v>
      </c>
      <c r="CD106" s="369">
        <v>499673</v>
      </c>
      <c r="CE106" s="369">
        <v>34194</v>
      </c>
      <c r="CF106" s="152">
        <v>479643</v>
      </c>
      <c r="CG106" s="153">
        <v>32800</v>
      </c>
      <c r="CH106" s="153">
        <v>110137</v>
      </c>
      <c r="CI106" s="153">
        <v>7766</v>
      </c>
      <c r="CJ106" s="153">
        <v>3812</v>
      </c>
      <c r="CK106" s="154">
        <v>153</v>
      </c>
      <c r="CL106" s="125">
        <f t="shared" si="71"/>
        <v>382923</v>
      </c>
      <c r="CM106" s="126">
        <f t="shared" si="72"/>
        <v>9114</v>
      </c>
      <c r="CN106" s="62">
        <f t="shared" si="80"/>
        <v>208938</v>
      </c>
      <c r="CO106" s="62">
        <f t="shared" si="81"/>
        <v>5037</v>
      </c>
      <c r="CP106" s="155">
        <f t="shared" si="95"/>
        <v>591861</v>
      </c>
      <c r="CQ106" s="153">
        <f t="shared" si="74"/>
        <v>14151</v>
      </c>
      <c r="CR106" s="153">
        <f t="shared" si="75"/>
        <v>593592</v>
      </c>
      <c r="CS106" s="153">
        <f t="shared" si="76"/>
        <v>40719</v>
      </c>
      <c r="CT106" s="245">
        <v>5746</v>
      </c>
      <c r="CU106" s="153">
        <f t="shared" si="77"/>
        <v>1185453</v>
      </c>
      <c r="CV106" s="154">
        <f t="shared" si="78"/>
        <v>60616</v>
      </c>
      <c r="CW106" s="153">
        <f t="shared" si="82"/>
        <v>41.78557398515932</v>
      </c>
      <c r="CX106" s="153">
        <f t="shared" si="83"/>
        <v>0.994543867306853</v>
      </c>
      <c r="CY106" s="153">
        <f t="shared" si="84"/>
        <v>22.799869052815364</v>
      </c>
      <c r="CZ106" s="153">
        <f t="shared" si="85"/>
        <v>0.5496508075076386</v>
      </c>
      <c r="DA106" s="155">
        <f t="shared" si="86"/>
        <v>64.58544303797468</v>
      </c>
      <c r="DB106" s="155">
        <f t="shared" si="87"/>
        <v>1.5441946748144915</v>
      </c>
      <c r="DC106" s="155">
        <f t="shared" si="88"/>
        <v>54.52564382365779</v>
      </c>
      <c r="DD106" s="155">
        <f t="shared" si="89"/>
        <v>3.7313400261894367</v>
      </c>
      <c r="DE106" s="155">
        <f t="shared" si="90"/>
        <v>64.77433435181143</v>
      </c>
      <c r="DF106" s="63">
        <f t="shared" si="91"/>
        <v>4.443365342645133</v>
      </c>
      <c r="DG106" s="63">
        <f t="shared" si="92"/>
        <v>0.6270187690964645</v>
      </c>
      <c r="DH106" s="155">
        <f t="shared" si="93"/>
        <v>129.35977738978613</v>
      </c>
      <c r="DI106" s="131">
        <f t="shared" si="94"/>
        <v>6.6145787865560886</v>
      </c>
      <c r="DJ106" s="133" t="s">
        <v>837</v>
      </c>
      <c r="DK106" s="58">
        <v>0</v>
      </c>
      <c r="DL106" s="58">
        <v>0</v>
      </c>
      <c r="DM106" s="134" t="s">
        <v>838</v>
      </c>
      <c r="DN106" s="255"/>
      <c r="DO106" s="256"/>
    </row>
    <row r="107" spans="1:119" ht="15">
      <c r="A107" s="31">
        <v>29803</v>
      </c>
      <c r="B107" s="24" t="s">
        <v>723</v>
      </c>
      <c r="C107" s="98" t="s">
        <v>816</v>
      </c>
      <c r="D107" s="38" t="s">
        <v>473</v>
      </c>
      <c r="E107" s="92" t="s">
        <v>474</v>
      </c>
      <c r="F107" s="25" t="s">
        <v>942</v>
      </c>
      <c r="G107" s="35" t="s">
        <v>1676</v>
      </c>
      <c r="H107" s="33" t="s">
        <v>1677</v>
      </c>
      <c r="I107" s="25"/>
      <c r="J107" s="48"/>
      <c r="K107" s="25"/>
      <c r="L107" s="106">
        <v>827</v>
      </c>
      <c r="M107" s="64">
        <v>831</v>
      </c>
      <c r="N107" s="147">
        <f t="shared" si="79"/>
        <v>0.0016044925792218316</v>
      </c>
      <c r="O107" s="64"/>
      <c r="P107" s="64"/>
      <c r="Q107" s="64"/>
      <c r="R107" s="107"/>
      <c r="S107" s="117">
        <v>0.18742442563482467</v>
      </c>
      <c r="T107" s="66">
        <v>0.122</v>
      </c>
      <c r="U107" s="67">
        <v>21450</v>
      </c>
      <c r="V107" s="67">
        <v>0</v>
      </c>
      <c r="W107" s="66">
        <v>0</v>
      </c>
      <c r="X107" s="118">
        <v>0</v>
      </c>
      <c r="Y107" s="317">
        <v>0.7245999999999999</v>
      </c>
      <c r="Z107" s="318">
        <v>0</v>
      </c>
      <c r="AA107" s="318">
        <v>0</v>
      </c>
      <c r="AB107" s="318">
        <v>0</v>
      </c>
      <c r="AC107" s="318">
        <v>0</v>
      </c>
      <c r="AD107" s="318">
        <v>0</v>
      </c>
      <c r="AE107" s="318">
        <v>0.014499999999999999</v>
      </c>
      <c r="AF107" s="318">
        <v>0.2609</v>
      </c>
      <c r="AG107" s="337"/>
      <c r="AH107" s="337"/>
      <c r="AI107" s="338"/>
      <c r="AJ107" s="317">
        <v>0.6909000000000001</v>
      </c>
      <c r="AK107" s="318">
        <v>0.1091</v>
      </c>
      <c r="AL107" s="318">
        <v>0.0364</v>
      </c>
      <c r="AM107" s="318">
        <v>0.1273</v>
      </c>
      <c r="AN107" s="318">
        <v>0.0364</v>
      </c>
      <c r="AO107" s="318">
        <v>0</v>
      </c>
      <c r="AP107" s="318">
        <v>0</v>
      </c>
      <c r="AQ107" s="318">
        <v>0</v>
      </c>
      <c r="AR107" s="318"/>
      <c r="AS107" s="318"/>
      <c r="AT107" s="318"/>
      <c r="AU107" s="318"/>
      <c r="AV107" s="346"/>
      <c r="AW107" s="367"/>
      <c r="AX107" s="307"/>
      <c r="AY107" s="307"/>
      <c r="AZ107" s="307"/>
      <c r="BA107" s="307"/>
      <c r="BB107" s="307"/>
      <c r="BC107" s="368"/>
      <c r="BD107" s="270">
        <v>20778</v>
      </c>
      <c r="BE107" s="270">
        <v>142</v>
      </c>
      <c r="BF107" s="68"/>
      <c r="BG107" s="68"/>
      <c r="BH107" s="270">
        <v>909</v>
      </c>
      <c r="BI107" s="270">
        <v>64</v>
      </c>
      <c r="BJ107" s="270">
        <v>1917</v>
      </c>
      <c r="BK107" s="270">
        <v>117</v>
      </c>
      <c r="BL107" s="270">
        <v>3214</v>
      </c>
      <c r="BM107" s="270">
        <v>1</v>
      </c>
      <c r="BN107" s="299">
        <v>21821</v>
      </c>
      <c r="BO107" s="271">
        <v>150</v>
      </c>
      <c r="BP107" s="68"/>
      <c r="BQ107" s="68"/>
      <c r="BR107" s="68"/>
      <c r="BS107" s="128"/>
      <c r="BT107" s="127">
        <f t="shared" si="53"/>
        <v>42599</v>
      </c>
      <c r="BU107" s="68">
        <f t="shared" si="53"/>
        <v>292</v>
      </c>
      <c r="BV107" s="272">
        <f t="shared" si="53"/>
        <v>0</v>
      </c>
      <c r="BW107" s="272">
        <f t="shared" si="53"/>
        <v>0</v>
      </c>
      <c r="BX107" s="68">
        <f t="shared" si="54"/>
        <v>909</v>
      </c>
      <c r="BY107" s="68">
        <f t="shared" si="54"/>
        <v>64</v>
      </c>
      <c r="BZ107" s="68">
        <f t="shared" si="55"/>
        <v>1917</v>
      </c>
      <c r="CA107" s="68">
        <f t="shared" si="56"/>
        <v>117</v>
      </c>
      <c r="CB107" s="68">
        <f t="shared" si="70"/>
        <v>3214</v>
      </c>
      <c r="CC107" s="128">
        <f t="shared" si="70"/>
        <v>1</v>
      </c>
      <c r="CD107" s="372">
        <v>21444</v>
      </c>
      <c r="CE107" s="376">
        <v>1477</v>
      </c>
      <c r="CF107" s="156">
        <v>20827</v>
      </c>
      <c r="CG107" s="157">
        <v>1432</v>
      </c>
      <c r="CH107" s="157">
        <v>3666</v>
      </c>
      <c r="CI107" s="157">
        <v>258</v>
      </c>
      <c r="CJ107" s="157"/>
      <c r="CK107" s="189"/>
      <c r="CL107" s="127">
        <f t="shared" si="71"/>
        <v>26818</v>
      </c>
      <c r="CM107" s="128">
        <f t="shared" si="72"/>
        <v>324</v>
      </c>
      <c r="CN107" s="68">
        <f t="shared" si="80"/>
        <v>21821</v>
      </c>
      <c r="CO107" s="68">
        <f t="shared" si="81"/>
        <v>150</v>
      </c>
      <c r="CP107" s="377">
        <f t="shared" si="95"/>
        <v>48639</v>
      </c>
      <c r="CQ107" s="188">
        <f t="shared" si="74"/>
        <v>474</v>
      </c>
      <c r="CR107" s="188">
        <f t="shared" si="75"/>
        <v>24493</v>
      </c>
      <c r="CS107" s="188">
        <f t="shared" si="76"/>
        <v>1690</v>
      </c>
      <c r="CT107" s="246">
        <v>509</v>
      </c>
      <c r="CU107" s="188">
        <f t="shared" si="77"/>
        <v>73132</v>
      </c>
      <c r="CV107" s="158">
        <f t="shared" si="78"/>
        <v>2673</v>
      </c>
      <c r="CW107" s="157">
        <f t="shared" si="82"/>
        <v>32.2719614921781</v>
      </c>
      <c r="CX107" s="157">
        <f t="shared" si="83"/>
        <v>0.3898916967509025</v>
      </c>
      <c r="CY107" s="157">
        <f t="shared" si="84"/>
        <v>26.258724428399518</v>
      </c>
      <c r="CZ107" s="157">
        <f t="shared" si="85"/>
        <v>0.18050541516245489</v>
      </c>
      <c r="DA107" s="159">
        <f t="shared" si="86"/>
        <v>58.53068592057762</v>
      </c>
      <c r="DB107" s="159">
        <f t="shared" si="87"/>
        <v>0.5703971119133574</v>
      </c>
      <c r="DC107" s="159">
        <f t="shared" si="88"/>
        <v>25.80505415162455</v>
      </c>
      <c r="DD107" s="159">
        <f t="shared" si="89"/>
        <v>1.7773766546329723</v>
      </c>
      <c r="DE107" s="159">
        <f t="shared" si="90"/>
        <v>29.47412755716005</v>
      </c>
      <c r="DF107" s="69">
        <f t="shared" si="91"/>
        <v>2.033694344163658</v>
      </c>
      <c r="DG107" s="69">
        <f t="shared" si="92"/>
        <v>0.6125150421179302</v>
      </c>
      <c r="DH107" s="159">
        <f t="shared" si="93"/>
        <v>88.00481347773767</v>
      </c>
      <c r="DI107" s="132">
        <f t="shared" si="94"/>
        <v>3.216606498194946</v>
      </c>
      <c r="DJ107" s="135" t="s">
        <v>838</v>
      </c>
      <c r="DK107" s="70"/>
      <c r="DL107" s="70"/>
      <c r="DM107" s="136" t="s">
        <v>838</v>
      </c>
      <c r="DN107" s="255"/>
      <c r="DO107" s="256"/>
    </row>
    <row r="108" spans="1:119" ht="15">
      <c r="A108" s="95">
        <v>30000</v>
      </c>
      <c r="B108" s="21" t="s">
        <v>724</v>
      </c>
      <c r="C108" s="96" t="s">
        <v>807</v>
      </c>
      <c r="D108" s="141" t="s">
        <v>266</v>
      </c>
      <c r="E108" s="138" t="s">
        <v>267</v>
      </c>
      <c r="F108" s="144" t="s">
        <v>932</v>
      </c>
      <c r="G108" s="146" t="s">
        <v>1279</v>
      </c>
      <c r="H108" s="145" t="s">
        <v>1680</v>
      </c>
      <c r="I108" s="181" t="s">
        <v>1279</v>
      </c>
      <c r="J108" s="182" t="s">
        <v>1280</v>
      </c>
      <c r="K108" s="181" t="s">
        <v>1281</v>
      </c>
      <c r="L108" s="102"/>
      <c r="M108" s="51">
        <v>44189</v>
      </c>
      <c r="N108" s="52"/>
      <c r="O108" s="53">
        <v>46664</v>
      </c>
      <c r="P108" s="53">
        <v>50638</v>
      </c>
      <c r="Q108" s="53">
        <v>53484</v>
      </c>
      <c r="R108" s="103">
        <f>(M108/Q108-1)/-1</f>
        <v>0.17379029242390243</v>
      </c>
      <c r="S108" s="183"/>
      <c r="T108" s="52"/>
      <c r="U108" s="184"/>
      <c r="V108" s="184"/>
      <c r="W108" s="52"/>
      <c r="X108" s="185"/>
      <c r="Y108" s="321">
        <v>0</v>
      </c>
      <c r="Z108" s="322">
        <v>0</v>
      </c>
      <c r="AA108" s="322">
        <v>0</v>
      </c>
      <c r="AB108" s="322">
        <v>0</v>
      </c>
      <c r="AC108" s="322">
        <v>0</v>
      </c>
      <c r="AD108" s="322">
        <v>0</v>
      </c>
      <c r="AE108" s="322">
        <v>0</v>
      </c>
      <c r="AF108" s="322">
        <v>0</v>
      </c>
      <c r="AG108" s="339"/>
      <c r="AH108" s="339"/>
      <c r="AI108" s="340"/>
      <c r="AJ108" s="321">
        <v>0</v>
      </c>
      <c r="AK108" s="322">
        <v>0</v>
      </c>
      <c r="AL108" s="322">
        <v>0</v>
      </c>
      <c r="AM108" s="322">
        <v>0</v>
      </c>
      <c r="AN108" s="322">
        <v>0</v>
      </c>
      <c r="AO108" s="322">
        <v>0</v>
      </c>
      <c r="AP108" s="322">
        <v>0</v>
      </c>
      <c r="AQ108" s="322">
        <v>0</v>
      </c>
      <c r="AR108" s="322">
        <v>0</v>
      </c>
      <c r="AS108" s="322">
        <v>0</v>
      </c>
      <c r="AT108" s="322">
        <v>0</v>
      </c>
      <c r="AU108" s="322">
        <v>0</v>
      </c>
      <c r="AV108" s="350">
        <v>0</v>
      </c>
      <c r="AW108" s="359">
        <v>0</v>
      </c>
      <c r="AX108" s="354">
        <v>238212.87</v>
      </c>
      <c r="AY108" s="354">
        <v>391.77</v>
      </c>
      <c r="AZ108" s="354">
        <v>19031.9</v>
      </c>
      <c r="BA108" s="354">
        <v>1594026.74</v>
      </c>
      <c r="BB108" s="354">
        <v>1851663.28</v>
      </c>
      <c r="BC108" s="360">
        <v>238604.64</v>
      </c>
      <c r="BD108" s="258">
        <v>1054381</v>
      </c>
      <c r="BE108" s="258">
        <v>7225</v>
      </c>
      <c r="BF108" s="258">
        <v>318233</v>
      </c>
      <c r="BG108" s="258">
        <v>16229</v>
      </c>
      <c r="BH108" s="258">
        <v>303721</v>
      </c>
      <c r="BI108" s="258">
        <v>21409</v>
      </c>
      <c r="BJ108" s="258">
        <v>52310</v>
      </c>
      <c r="BK108" s="258">
        <v>3191</v>
      </c>
      <c r="BL108" s="258">
        <v>370880</v>
      </c>
      <c r="BM108" s="258">
        <v>137</v>
      </c>
      <c r="BN108" s="297">
        <v>687869</v>
      </c>
      <c r="BO108" s="298">
        <v>4713</v>
      </c>
      <c r="BP108" s="298">
        <v>311804</v>
      </c>
      <c r="BQ108" s="298">
        <v>15902</v>
      </c>
      <c r="BR108" s="62"/>
      <c r="BS108" s="126"/>
      <c r="BT108" s="62">
        <f t="shared" si="53"/>
        <v>1742250</v>
      </c>
      <c r="BU108" s="62">
        <f t="shared" si="53"/>
        <v>11938</v>
      </c>
      <c r="BV108" s="253">
        <f t="shared" si="53"/>
        <v>630037</v>
      </c>
      <c r="BW108" s="253">
        <f t="shared" si="53"/>
        <v>32131</v>
      </c>
      <c r="BX108" s="62">
        <f t="shared" si="54"/>
        <v>303721</v>
      </c>
      <c r="BY108" s="62">
        <f t="shared" si="54"/>
        <v>21409</v>
      </c>
      <c r="BZ108" s="62">
        <f t="shared" si="55"/>
        <v>52310</v>
      </c>
      <c r="CA108" s="62">
        <f t="shared" si="56"/>
        <v>3191</v>
      </c>
      <c r="CB108" s="62">
        <f t="shared" si="70"/>
        <v>370880</v>
      </c>
      <c r="CC108" s="126">
        <f t="shared" si="70"/>
        <v>137</v>
      </c>
      <c r="CD108" s="369">
        <v>2249207</v>
      </c>
      <c r="CE108" s="369">
        <v>154156</v>
      </c>
      <c r="CF108" s="148">
        <v>2101853</v>
      </c>
      <c r="CG108" s="149">
        <v>143806</v>
      </c>
      <c r="CH108" s="149">
        <v>564641</v>
      </c>
      <c r="CI108" s="149">
        <v>39859</v>
      </c>
      <c r="CJ108" s="149">
        <v>13231</v>
      </c>
      <c r="CK108" s="154">
        <v>529</v>
      </c>
      <c r="CL108" s="62">
        <f t="shared" si="71"/>
        <v>2099525</v>
      </c>
      <c r="CM108" s="126">
        <f t="shared" si="72"/>
        <v>48191</v>
      </c>
      <c r="CN108" s="62">
        <f t="shared" si="80"/>
        <v>999673</v>
      </c>
      <c r="CO108" s="62">
        <f t="shared" si="81"/>
        <v>20615</v>
      </c>
      <c r="CP108" s="155">
        <f t="shared" si="95"/>
        <v>3099198</v>
      </c>
      <c r="CQ108" s="153">
        <f t="shared" si="74"/>
        <v>68806</v>
      </c>
      <c r="CR108" s="153">
        <f t="shared" si="75"/>
        <v>2679725</v>
      </c>
      <c r="CS108" s="153">
        <f t="shared" si="76"/>
        <v>184194</v>
      </c>
      <c r="CT108" s="245">
        <v>27462</v>
      </c>
      <c r="CU108" s="153">
        <f t="shared" si="77"/>
        <v>5778923</v>
      </c>
      <c r="CV108" s="154">
        <f t="shared" si="78"/>
        <v>280462</v>
      </c>
      <c r="CW108" s="153">
        <f t="shared" si="82"/>
        <v>47.51238996130259</v>
      </c>
      <c r="CX108" s="153">
        <f t="shared" si="83"/>
        <v>1.0905655253569893</v>
      </c>
      <c r="CY108" s="153">
        <f t="shared" si="84"/>
        <v>22.622666274412182</v>
      </c>
      <c r="CZ108" s="153">
        <f t="shared" si="85"/>
        <v>0.4665188169001335</v>
      </c>
      <c r="DA108" s="155">
        <f t="shared" si="86"/>
        <v>70.13505623571477</v>
      </c>
      <c r="DB108" s="155">
        <f t="shared" si="87"/>
        <v>1.5570843422571228</v>
      </c>
      <c r="DC108" s="155">
        <f t="shared" si="88"/>
        <v>50.89970354613139</v>
      </c>
      <c r="DD108" s="155">
        <f t="shared" si="89"/>
        <v>3.488560501482269</v>
      </c>
      <c r="DE108" s="155">
        <f t="shared" si="90"/>
        <v>60.642354432098486</v>
      </c>
      <c r="DF108" s="63">
        <f t="shared" si="91"/>
        <v>4.168322433184729</v>
      </c>
      <c r="DG108" s="63">
        <f t="shared" si="92"/>
        <v>0.621466880897961</v>
      </c>
      <c r="DH108" s="155">
        <f t="shared" si="93"/>
        <v>130.77741066781326</v>
      </c>
      <c r="DI108" s="131">
        <f t="shared" si="94"/>
        <v>6.346873656339812</v>
      </c>
      <c r="DJ108" s="133" t="s">
        <v>838</v>
      </c>
      <c r="DK108" s="186"/>
      <c r="DL108" s="186"/>
      <c r="DM108" s="187" t="s">
        <v>838</v>
      </c>
      <c r="DN108" s="255"/>
      <c r="DO108" s="256"/>
    </row>
    <row r="109" spans="1:119" ht="15">
      <c r="A109" s="26">
        <v>25005</v>
      </c>
      <c r="B109" s="23" t="s">
        <v>710</v>
      </c>
      <c r="C109" s="97" t="s">
        <v>810</v>
      </c>
      <c r="D109" s="40" t="s">
        <v>248</v>
      </c>
      <c r="E109" s="90" t="s">
        <v>249</v>
      </c>
      <c r="F109" s="22" t="s">
        <v>929</v>
      </c>
      <c r="G109" s="35" t="s">
        <v>1653</v>
      </c>
      <c r="H109" s="33" t="s">
        <v>1654</v>
      </c>
      <c r="I109" s="16" t="s">
        <v>1247</v>
      </c>
      <c r="J109" s="45" t="s">
        <v>250</v>
      </c>
      <c r="K109" s="22"/>
      <c r="L109" s="104">
        <v>12401</v>
      </c>
      <c r="M109" s="59">
        <v>13444</v>
      </c>
      <c r="N109" s="71">
        <f aca="true" t="shared" si="96" ref="N109:N125">(L109/M109-1)/-3</f>
        <v>0.025860359020132912</v>
      </c>
      <c r="O109" s="59"/>
      <c r="P109" s="59"/>
      <c r="Q109" s="59"/>
      <c r="R109" s="105"/>
      <c r="S109" s="115">
        <v>0.21530521732118377</v>
      </c>
      <c r="T109" s="60">
        <v>0.062</v>
      </c>
      <c r="U109" s="61">
        <v>35855</v>
      </c>
      <c r="V109" s="61">
        <v>761</v>
      </c>
      <c r="W109" s="60">
        <v>0.03386823643254576</v>
      </c>
      <c r="X109" s="116">
        <v>309207</v>
      </c>
      <c r="Y109" s="315">
        <v>0.6676000000000001</v>
      </c>
      <c r="Z109" s="316">
        <v>0.08</v>
      </c>
      <c r="AA109" s="316">
        <v>0.0925</v>
      </c>
      <c r="AB109" s="316">
        <v>0.0087</v>
      </c>
      <c r="AC109" s="316">
        <v>0</v>
      </c>
      <c r="AD109" s="316">
        <v>0.1416</v>
      </c>
      <c r="AE109" s="316">
        <v>0</v>
      </c>
      <c r="AF109" s="316">
        <v>0.0096</v>
      </c>
      <c r="AG109" s="329">
        <v>1480.97</v>
      </c>
      <c r="AH109" s="329">
        <v>9.08</v>
      </c>
      <c r="AI109" s="330">
        <v>1654.5</v>
      </c>
      <c r="AJ109" s="315">
        <v>0.7542</v>
      </c>
      <c r="AK109" s="316">
        <v>0.0672</v>
      </c>
      <c r="AL109" s="316">
        <v>0.0263</v>
      </c>
      <c r="AM109" s="316">
        <v>0.07980000000000001</v>
      </c>
      <c r="AN109" s="316">
        <v>0.049400000000000006</v>
      </c>
      <c r="AO109" s="316">
        <v>0.0105</v>
      </c>
      <c r="AP109" s="316">
        <v>0</v>
      </c>
      <c r="AQ109" s="316">
        <v>0.0126</v>
      </c>
      <c r="AR109" s="316">
        <v>0.639</v>
      </c>
      <c r="AS109" s="316">
        <v>0.22519999999999998</v>
      </c>
      <c r="AT109" s="316">
        <v>0.020099999999999996</v>
      </c>
      <c r="AU109" s="316">
        <v>0.0151</v>
      </c>
      <c r="AV109" s="345">
        <v>0.10060000000000001</v>
      </c>
      <c r="AW109" s="359">
        <v>0</v>
      </c>
      <c r="AX109" s="354">
        <v>44.16</v>
      </c>
      <c r="AY109" s="354">
        <v>57.8</v>
      </c>
      <c r="AZ109" s="354">
        <v>76.43</v>
      </c>
      <c r="BA109" s="354">
        <v>1476.11</v>
      </c>
      <c r="BB109" s="354">
        <v>1654.5</v>
      </c>
      <c r="BC109" s="360">
        <v>94.16</v>
      </c>
      <c r="BD109" s="254">
        <v>262193</v>
      </c>
      <c r="BE109" s="254">
        <v>1797</v>
      </c>
      <c r="BF109" s="254">
        <v>137974</v>
      </c>
      <c r="BG109" s="254">
        <v>7036</v>
      </c>
      <c r="BH109" s="254">
        <v>80533</v>
      </c>
      <c r="BI109" s="254">
        <v>5677</v>
      </c>
      <c r="BJ109" s="254">
        <v>13892</v>
      </c>
      <c r="BK109" s="254">
        <v>848</v>
      </c>
      <c r="BL109" s="254">
        <v>98158</v>
      </c>
      <c r="BM109" s="254">
        <v>36</v>
      </c>
      <c r="BN109" s="295">
        <v>104592</v>
      </c>
      <c r="BO109" s="296">
        <v>717</v>
      </c>
      <c r="BP109" s="62"/>
      <c r="BQ109" s="62"/>
      <c r="BR109" s="62"/>
      <c r="BS109" s="126"/>
      <c r="BT109" s="62">
        <f t="shared" si="53"/>
        <v>366785</v>
      </c>
      <c r="BU109" s="62">
        <f t="shared" si="53"/>
        <v>2514</v>
      </c>
      <c r="BV109" s="253">
        <f t="shared" si="53"/>
        <v>137974</v>
      </c>
      <c r="BW109" s="253">
        <f t="shared" si="53"/>
        <v>7036</v>
      </c>
      <c r="BX109" s="62">
        <f t="shared" si="54"/>
        <v>80533</v>
      </c>
      <c r="BY109" s="62">
        <f t="shared" si="54"/>
        <v>5677</v>
      </c>
      <c r="BZ109" s="62">
        <f t="shared" si="55"/>
        <v>13892</v>
      </c>
      <c r="CA109" s="62">
        <f t="shared" si="56"/>
        <v>848</v>
      </c>
      <c r="CB109" s="62">
        <f t="shared" si="70"/>
        <v>98158</v>
      </c>
      <c r="CC109" s="126">
        <f t="shared" si="70"/>
        <v>36</v>
      </c>
      <c r="CD109" s="369">
        <v>623234</v>
      </c>
      <c r="CE109" s="369">
        <v>42546</v>
      </c>
      <c r="CF109" s="152">
        <v>599720</v>
      </c>
      <c r="CG109" s="153">
        <v>40910</v>
      </c>
      <c r="CH109" s="153">
        <v>67787</v>
      </c>
      <c r="CI109" s="153">
        <v>4792</v>
      </c>
      <c r="CJ109" s="153">
        <v>2289</v>
      </c>
      <c r="CK109" s="154">
        <v>91</v>
      </c>
      <c r="CL109" s="62">
        <f t="shared" si="71"/>
        <v>592750</v>
      </c>
      <c r="CM109" s="126">
        <f t="shared" si="72"/>
        <v>15394</v>
      </c>
      <c r="CN109" s="62">
        <f t="shared" si="80"/>
        <v>104592</v>
      </c>
      <c r="CO109" s="62">
        <f t="shared" si="81"/>
        <v>717</v>
      </c>
      <c r="CP109" s="155">
        <f t="shared" si="95"/>
        <v>697342</v>
      </c>
      <c r="CQ109" s="153">
        <f t="shared" si="74"/>
        <v>16111</v>
      </c>
      <c r="CR109" s="153">
        <f t="shared" si="75"/>
        <v>669796</v>
      </c>
      <c r="CS109" s="153">
        <f t="shared" si="76"/>
        <v>45793</v>
      </c>
      <c r="CT109" s="245">
        <v>7542</v>
      </c>
      <c r="CU109" s="153">
        <f t="shared" si="77"/>
        <v>1367138</v>
      </c>
      <c r="CV109" s="154">
        <f t="shared" si="78"/>
        <v>69446</v>
      </c>
      <c r="CW109" s="153">
        <f t="shared" si="82"/>
        <v>44.09030050580184</v>
      </c>
      <c r="CX109" s="153">
        <f t="shared" si="83"/>
        <v>1.1450461172270157</v>
      </c>
      <c r="CY109" s="153">
        <f t="shared" si="84"/>
        <v>7.779827432311812</v>
      </c>
      <c r="CZ109" s="153">
        <f t="shared" si="85"/>
        <v>0.05333234156501041</v>
      </c>
      <c r="DA109" s="155">
        <f t="shared" si="86"/>
        <v>51.870127938113654</v>
      </c>
      <c r="DB109" s="155">
        <f t="shared" si="87"/>
        <v>1.198378458792026</v>
      </c>
      <c r="DC109" s="155">
        <f t="shared" si="88"/>
        <v>46.357780422493306</v>
      </c>
      <c r="DD109" s="155">
        <f t="shared" si="89"/>
        <v>3.164683130020827</v>
      </c>
      <c r="DE109" s="155">
        <f t="shared" si="90"/>
        <v>49.82118417137757</v>
      </c>
      <c r="DF109" s="63">
        <f t="shared" si="91"/>
        <v>3.406203510859863</v>
      </c>
      <c r="DG109" s="63">
        <f t="shared" si="92"/>
        <v>0.5609937518595656</v>
      </c>
      <c r="DH109" s="155">
        <f t="shared" si="93"/>
        <v>101.69131210949122</v>
      </c>
      <c r="DI109" s="131">
        <f t="shared" si="94"/>
        <v>5.165575721511455</v>
      </c>
      <c r="DJ109" s="133" t="s">
        <v>837</v>
      </c>
      <c r="DK109" s="58">
        <v>0</v>
      </c>
      <c r="DL109" s="58">
        <v>0</v>
      </c>
      <c r="DM109" s="134" t="s">
        <v>838</v>
      </c>
      <c r="DN109" s="255"/>
      <c r="DO109" s="256"/>
    </row>
    <row r="110" spans="1:119" ht="15">
      <c r="A110" s="26">
        <v>25010</v>
      </c>
      <c r="B110" s="23" t="s">
        <v>711</v>
      </c>
      <c r="C110" s="97" t="s">
        <v>809</v>
      </c>
      <c r="D110" s="40" t="s">
        <v>251</v>
      </c>
      <c r="E110" s="90" t="s">
        <v>252</v>
      </c>
      <c r="F110" s="22" t="s">
        <v>930</v>
      </c>
      <c r="G110" s="35" t="s">
        <v>1655</v>
      </c>
      <c r="H110" s="33" t="s">
        <v>1656</v>
      </c>
      <c r="I110" s="16" t="s">
        <v>1248</v>
      </c>
      <c r="J110" s="44" t="s">
        <v>1249</v>
      </c>
      <c r="K110" s="16" t="s">
        <v>1250</v>
      </c>
      <c r="L110" s="104">
        <v>22481</v>
      </c>
      <c r="M110" s="59">
        <v>24216</v>
      </c>
      <c r="N110" s="71">
        <f t="shared" si="96"/>
        <v>0.023882281687038875</v>
      </c>
      <c r="O110" s="59"/>
      <c r="P110" s="59"/>
      <c r="Q110" s="59"/>
      <c r="R110" s="105"/>
      <c r="S110" s="115">
        <v>0.16858680663671544</v>
      </c>
      <c r="T110" s="60">
        <v>0.07200000000000001</v>
      </c>
      <c r="U110" s="61">
        <v>29677</v>
      </c>
      <c r="V110" s="61">
        <v>667</v>
      </c>
      <c r="W110" s="60">
        <v>0.061162759663716024</v>
      </c>
      <c r="X110" s="116">
        <v>272879</v>
      </c>
      <c r="Y110" s="315">
        <v>0.5274</v>
      </c>
      <c r="Z110" s="316">
        <v>0.1375</v>
      </c>
      <c r="AA110" s="316">
        <v>0.07339999999999999</v>
      </c>
      <c r="AB110" s="316">
        <v>0.0282</v>
      </c>
      <c r="AC110" s="316">
        <v>0.0005</v>
      </c>
      <c r="AD110" s="316">
        <v>0.19699999999999998</v>
      </c>
      <c r="AE110" s="316">
        <v>0.001</v>
      </c>
      <c r="AF110" s="316">
        <v>0.0349</v>
      </c>
      <c r="AG110" s="329">
        <v>2259.04</v>
      </c>
      <c r="AH110" s="329">
        <v>10.72</v>
      </c>
      <c r="AI110" s="330">
        <v>2959.34</v>
      </c>
      <c r="AJ110" s="315">
        <v>0.7412000000000001</v>
      </c>
      <c r="AK110" s="316">
        <v>0.0758</v>
      </c>
      <c r="AL110" s="316">
        <v>0.0137</v>
      </c>
      <c r="AM110" s="316">
        <v>0.0978</v>
      </c>
      <c r="AN110" s="316">
        <v>0.045599999999999995</v>
      </c>
      <c r="AO110" s="316">
        <v>0.006</v>
      </c>
      <c r="AP110" s="316">
        <v>0.0016</v>
      </c>
      <c r="AQ110" s="316">
        <v>0.0181</v>
      </c>
      <c r="AR110" s="316">
        <v>0.7041</v>
      </c>
      <c r="AS110" s="316">
        <v>0.14730000000000001</v>
      </c>
      <c r="AT110" s="316">
        <v>0.0134</v>
      </c>
      <c r="AU110" s="316">
        <v>0.0167</v>
      </c>
      <c r="AV110" s="345">
        <v>0.1185</v>
      </c>
      <c r="AW110" s="359">
        <v>0</v>
      </c>
      <c r="AX110" s="354">
        <v>0</v>
      </c>
      <c r="AY110" s="354">
        <v>79.1</v>
      </c>
      <c r="AZ110" s="354">
        <v>589.35</v>
      </c>
      <c r="BA110" s="354">
        <v>2290.89</v>
      </c>
      <c r="BB110" s="354">
        <v>2959.34</v>
      </c>
      <c r="BC110" s="360">
        <v>79.1</v>
      </c>
      <c r="BD110" s="254">
        <v>488947</v>
      </c>
      <c r="BE110" s="254">
        <v>3350</v>
      </c>
      <c r="BF110" s="254">
        <v>189777</v>
      </c>
      <c r="BG110" s="254">
        <v>9678</v>
      </c>
      <c r="BH110" s="254">
        <v>84984</v>
      </c>
      <c r="BI110" s="254">
        <v>5991</v>
      </c>
      <c r="BJ110" s="254">
        <v>14672</v>
      </c>
      <c r="BK110" s="254">
        <v>895</v>
      </c>
      <c r="BL110" s="254">
        <v>103486</v>
      </c>
      <c r="BM110" s="254">
        <v>38</v>
      </c>
      <c r="BN110" s="295">
        <v>357950</v>
      </c>
      <c r="BO110" s="296">
        <v>2453</v>
      </c>
      <c r="BP110" s="296">
        <v>222298</v>
      </c>
      <c r="BQ110" s="296">
        <v>11337</v>
      </c>
      <c r="BR110" s="62"/>
      <c r="BS110" s="126"/>
      <c r="BT110" s="62">
        <f t="shared" si="53"/>
        <v>846897</v>
      </c>
      <c r="BU110" s="62">
        <f t="shared" si="53"/>
        <v>5803</v>
      </c>
      <c r="BV110" s="253">
        <f t="shared" si="53"/>
        <v>412075</v>
      </c>
      <c r="BW110" s="253">
        <f t="shared" si="53"/>
        <v>21015</v>
      </c>
      <c r="BX110" s="62">
        <f t="shared" si="54"/>
        <v>84984</v>
      </c>
      <c r="BY110" s="62">
        <f t="shared" si="54"/>
        <v>5991</v>
      </c>
      <c r="BZ110" s="62">
        <f t="shared" si="55"/>
        <v>14672</v>
      </c>
      <c r="CA110" s="62">
        <f t="shared" si="56"/>
        <v>895</v>
      </c>
      <c r="CB110" s="62">
        <f t="shared" si="70"/>
        <v>103486</v>
      </c>
      <c r="CC110" s="126">
        <f t="shared" si="70"/>
        <v>38</v>
      </c>
      <c r="CD110" s="369">
        <v>1168035</v>
      </c>
      <c r="CE110" s="369">
        <v>79925</v>
      </c>
      <c r="CF110" s="152">
        <v>1116836</v>
      </c>
      <c r="CG110" s="153">
        <v>76376</v>
      </c>
      <c r="CH110" s="153">
        <v>218765</v>
      </c>
      <c r="CI110" s="153">
        <v>15436</v>
      </c>
      <c r="CJ110" s="153">
        <v>7319</v>
      </c>
      <c r="CK110" s="154">
        <v>291</v>
      </c>
      <c r="CL110" s="62">
        <f t="shared" si="71"/>
        <v>881866</v>
      </c>
      <c r="CM110" s="126">
        <f t="shared" si="72"/>
        <v>19952</v>
      </c>
      <c r="CN110" s="62">
        <f t="shared" si="80"/>
        <v>580248</v>
      </c>
      <c r="CO110" s="62">
        <f t="shared" si="81"/>
        <v>13790</v>
      </c>
      <c r="CP110" s="155">
        <f t="shared" si="95"/>
        <v>1462114</v>
      </c>
      <c r="CQ110" s="153">
        <f t="shared" si="74"/>
        <v>33742</v>
      </c>
      <c r="CR110" s="153">
        <f t="shared" si="75"/>
        <v>1342920</v>
      </c>
      <c r="CS110" s="153">
        <f t="shared" si="76"/>
        <v>92103</v>
      </c>
      <c r="CT110" s="245">
        <v>13725</v>
      </c>
      <c r="CU110" s="153">
        <f t="shared" si="77"/>
        <v>2805034</v>
      </c>
      <c r="CV110" s="154">
        <f t="shared" si="78"/>
        <v>139570</v>
      </c>
      <c r="CW110" s="153">
        <f t="shared" si="82"/>
        <v>36.416666666666664</v>
      </c>
      <c r="CX110" s="153">
        <f t="shared" si="83"/>
        <v>0.8239180706970598</v>
      </c>
      <c r="CY110" s="153">
        <f t="shared" si="84"/>
        <v>23.961347869177402</v>
      </c>
      <c r="CZ110" s="153">
        <f t="shared" si="85"/>
        <v>0.5694582094482986</v>
      </c>
      <c r="DA110" s="155">
        <f t="shared" si="86"/>
        <v>60.37801453584407</v>
      </c>
      <c r="DB110" s="155">
        <f t="shared" si="87"/>
        <v>1.3933762801453584</v>
      </c>
      <c r="DC110" s="155">
        <f t="shared" si="88"/>
        <v>48.23401883052527</v>
      </c>
      <c r="DD110" s="155">
        <f t="shared" si="89"/>
        <v>3.300503799141064</v>
      </c>
      <c r="DE110" s="155">
        <f t="shared" si="90"/>
        <v>55.45589692765114</v>
      </c>
      <c r="DF110" s="63">
        <f t="shared" si="91"/>
        <v>3.803394449950446</v>
      </c>
      <c r="DG110" s="63">
        <f t="shared" si="92"/>
        <v>0.5667740336967294</v>
      </c>
      <c r="DH110" s="155">
        <f t="shared" si="93"/>
        <v>115.83391146349521</v>
      </c>
      <c r="DI110" s="131">
        <f t="shared" si="94"/>
        <v>5.7635447637925346</v>
      </c>
      <c r="DJ110" s="133" t="s">
        <v>838</v>
      </c>
      <c r="DK110" s="58"/>
      <c r="DL110" s="58"/>
      <c r="DM110" s="134" t="s">
        <v>838</v>
      </c>
      <c r="DN110" s="255"/>
      <c r="DO110" s="256"/>
    </row>
    <row r="111" spans="1:119" ht="15">
      <c r="A111" s="31">
        <v>25014</v>
      </c>
      <c r="B111" s="24" t="s">
        <v>712</v>
      </c>
      <c r="C111" s="98" t="s">
        <v>814</v>
      </c>
      <c r="D111" s="38" t="s">
        <v>253</v>
      </c>
      <c r="E111" s="92" t="s">
        <v>254</v>
      </c>
      <c r="F111" s="25" t="s">
        <v>931</v>
      </c>
      <c r="G111" s="39" t="s">
        <v>1251</v>
      </c>
      <c r="H111" s="34" t="s">
        <v>1657</v>
      </c>
      <c r="I111" s="18" t="s">
        <v>1251</v>
      </c>
      <c r="J111" s="46" t="s">
        <v>1252</v>
      </c>
      <c r="K111" s="18" t="s">
        <v>1253</v>
      </c>
      <c r="L111" s="106">
        <v>2764</v>
      </c>
      <c r="M111" s="64">
        <v>3163</v>
      </c>
      <c r="N111" s="147">
        <f t="shared" si="96"/>
        <v>0.042048687954473585</v>
      </c>
      <c r="O111" s="64"/>
      <c r="P111" s="64"/>
      <c r="Q111" s="64"/>
      <c r="R111" s="107"/>
      <c r="S111" s="117">
        <v>0.11577424023154848</v>
      </c>
      <c r="T111" s="66">
        <v>0.065</v>
      </c>
      <c r="U111" s="67">
        <v>26358</v>
      </c>
      <c r="V111" s="67">
        <v>640</v>
      </c>
      <c r="W111" s="66">
        <v>0.03256150506512301</v>
      </c>
      <c r="X111" s="118">
        <v>236285</v>
      </c>
      <c r="Y111" s="317">
        <v>0.8053</v>
      </c>
      <c r="Z111" s="318">
        <v>0.0265</v>
      </c>
      <c r="AA111" s="318">
        <v>0.0664</v>
      </c>
      <c r="AB111" s="318">
        <v>0.013300000000000001</v>
      </c>
      <c r="AC111" s="318">
        <v>0</v>
      </c>
      <c r="AD111" s="318">
        <v>0.0487</v>
      </c>
      <c r="AE111" s="318">
        <v>0.0044</v>
      </c>
      <c r="AF111" s="318">
        <v>0.0354</v>
      </c>
      <c r="AG111" s="331">
        <v>2854.19</v>
      </c>
      <c r="AH111" s="331">
        <v>1.11</v>
      </c>
      <c r="AI111" s="332">
        <v>3018.53</v>
      </c>
      <c r="AJ111" s="317">
        <v>0.7631</v>
      </c>
      <c r="AK111" s="318">
        <v>0.07629999999999999</v>
      </c>
      <c r="AL111" s="318">
        <v>0.0241</v>
      </c>
      <c r="AM111" s="318">
        <v>0.0843</v>
      </c>
      <c r="AN111" s="318">
        <v>0.0361</v>
      </c>
      <c r="AO111" s="318">
        <v>0</v>
      </c>
      <c r="AP111" s="318">
        <v>0</v>
      </c>
      <c r="AQ111" s="318">
        <v>0.0161</v>
      </c>
      <c r="AR111" s="318">
        <v>0.2615</v>
      </c>
      <c r="AS111" s="318">
        <v>0.4718</v>
      </c>
      <c r="AT111" s="318">
        <v>0.0667</v>
      </c>
      <c r="AU111" s="318">
        <v>0.0256</v>
      </c>
      <c r="AV111" s="346">
        <v>0.1744</v>
      </c>
      <c r="AW111" s="361">
        <v>0</v>
      </c>
      <c r="AX111" s="355">
        <v>0</v>
      </c>
      <c r="AY111" s="355">
        <v>24.68</v>
      </c>
      <c r="AZ111" s="355">
        <v>1.66</v>
      </c>
      <c r="BA111" s="355">
        <v>2992.19</v>
      </c>
      <c r="BB111" s="355">
        <v>3018.53</v>
      </c>
      <c r="BC111" s="362">
        <v>24.68</v>
      </c>
      <c r="BD111" s="270">
        <v>62746</v>
      </c>
      <c r="BE111" s="270">
        <v>430</v>
      </c>
      <c r="BF111" s="270">
        <v>23759</v>
      </c>
      <c r="BG111" s="270">
        <v>1212</v>
      </c>
      <c r="BH111" s="270">
        <v>21824</v>
      </c>
      <c r="BI111" s="270">
        <v>1538</v>
      </c>
      <c r="BJ111" s="270">
        <v>3762</v>
      </c>
      <c r="BK111" s="270">
        <v>230</v>
      </c>
      <c r="BL111" s="270">
        <v>26624</v>
      </c>
      <c r="BM111" s="270">
        <v>10</v>
      </c>
      <c r="BN111" s="299">
        <v>27634</v>
      </c>
      <c r="BO111" s="271">
        <v>189</v>
      </c>
      <c r="BP111" s="271">
        <v>16642</v>
      </c>
      <c r="BQ111" s="271">
        <v>849</v>
      </c>
      <c r="BR111" s="68"/>
      <c r="BS111" s="128"/>
      <c r="BT111" s="127">
        <f t="shared" si="53"/>
        <v>90380</v>
      </c>
      <c r="BU111" s="68">
        <f t="shared" si="53"/>
        <v>619</v>
      </c>
      <c r="BV111" s="272">
        <f t="shared" si="53"/>
        <v>40401</v>
      </c>
      <c r="BW111" s="272">
        <f t="shared" si="53"/>
        <v>2061</v>
      </c>
      <c r="BX111" s="68">
        <f t="shared" si="54"/>
        <v>21824</v>
      </c>
      <c r="BY111" s="68">
        <f t="shared" si="54"/>
        <v>1538</v>
      </c>
      <c r="BZ111" s="68">
        <f t="shared" si="55"/>
        <v>3762</v>
      </c>
      <c r="CA111" s="68">
        <f t="shared" si="56"/>
        <v>230</v>
      </c>
      <c r="CB111" s="68">
        <f t="shared" si="70"/>
        <v>26624</v>
      </c>
      <c r="CC111" s="128">
        <f t="shared" si="70"/>
        <v>10</v>
      </c>
      <c r="CD111" s="372">
        <v>90798</v>
      </c>
      <c r="CE111" s="376">
        <v>6157</v>
      </c>
      <c r="CF111" s="156">
        <v>85748</v>
      </c>
      <c r="CG111" s="157">
        <v>5820</v>
      </c>
      <c r="CH111" s="157">
        <v>20575</v>
      </c>
      <c r="CI111" s="157">
        <v>1451</v>
      </c>
      <c r="CJ111" s="157">
        <v>1044</v>
      </c>
      <c r="CK111" s="158">
        <v>43</v>
      </c>
      <c r="CL111" s="62">
        <f t="shared" si="71"/>
        <v>138715</v>
      </c>
      <c r="CM111" s="126">
        <f t="shared" si="72"/>
        <v>3420</v>
      </c>
      <c r="CN111" s="68">
        <f t="shared" si="80"/>
        <v>44276</v>
      </c>
      <c r="CO111" s="68">
        <f t="shared" si="81"/>
        <v>1038</v>
      </c>
      <c r="CP111" s="377">
        <f t="shared" si="95"/>
        <v>182991</v>
      </c>
      <c r="CQ111" s="188">
        <f t="shared" si="74"/>
        <v>4458</v>
      </c>
      <c r="CR111" s="188">
        <f t="shared" si="75"/>
        <v>107367</v>
      </c>
      <c r="CS111" s="188">
        <f t="shared" si="76"/>
        <v>7314</v>
      </c>
      <c r="CT111" s="246">
        <v>1732</v>
      </c>
      <c r="CU111" s="188">
        <f t="shared" si="77"/>
        <v>290358</v>
      </c>
      <c r="CV111" s="158">
        <f t="shared" si="78"/>
        <v>13504</v>
      </c>
      <c r="CW111" s="157">
        <f t="shared" si="82"/>
        <v>43.855516914321846</v>
      </c>
      <c r="CX111" s="157">
        <f t="shared" si="83"/>
        <v>1.0812519759721784</v>
      </c>
      <c r="CY111" s="157">
        <f t="shared" si="84"/>
        <v>13.99810306670882</v>
      </c>
      <c r="CZ111" s="157">
        <f t="shared" si="85"/>
        <v>0.32816945937401204</v>
      </c>
      <c r="DA111" s="159">
        <f t="shared" si="86"/>
        <v>57.85361998103067</v>
      </c>
      <c r="DB111" s="159">
        <f t="shared" si="87"/>
        <v>1.4094214353461902</v>
      </c>
      <c r="DC111" s="159">
        <f t="shared" si="88"/>
        <v>28.706291495415744</v>
      </c>
      <c r="DD111" s="159">
        <f t="shared" si="89"/>
        <v>1.9465697122984509</v>
      </c>
      <c r="DE111" s="159">
        <f t="shared" si="90"/>
        <v>33.94467277900727</v>
      </c>
      <c r="DF111" s="69">
        <f t="shared" si="91"/>
        <v>2.312361681947518</v>
      </c>
      <c r="DG111" s="69">
        <f t="shared" si="92"/>
        <v>0.5475814100537465</v>
      </c>
      <c r="DH111" s="159">
        <f t="shared" si="93"/>
        <v>91.79829276003794</v>
      </c>
      <c r="DI111" s="132">
        <f t="shared" si="94"/>
        <v>4.269364527347455</v>
      </c>
      <c r="DJ111" s="135" t="s">
        <v>838</v>
      </c>
      <c r="DK111" s="70"/>
      <c r="DL111" s="70"/>
      <c r="DM111" s="136" t="s">
        <v>838</v>
      </c>
      <c r="DN111" s="255"/>
      <c r="DO111" s="256"/>
    </row>
    <row r="112" spans="1:119" ht="15">
      <c r="A112" s="26">
        <v>31000</v>
      </c>
      <c r="B112" s="23" t="s">
        <v>725</v>
      </c>
      <c r="C112" s="97" t="s">
        <v>807</v>
      </c>
      <c r="D112" s="40" t="s">
        <v>475</v>
      </c>
      <c r="E112" s="90" t="s">
        <v>476</v>
      </c>
      <c r="F112" s="22" t="s">
        <v>943</v>
      </c>
      <c r="G112" s="35" t="s">
        <v>1681</v>
      </c>
      <c r="H112" s="33" t="s">
        <v>1682</v>
      </c>
      <c r="I112" s="16" t="s">
        <v>1282</v>
      </c>
      <c r="J112" s="44" t="s">
        <v>1283</v>
      </c>
      <c r="K112" s="16" t="s">
        <v>1284</v>
      </c>
      <c r="L112" s="104">
        <v>36627</v>
      </c>
      <c r="M112" s="59">
        <v>39209</v>
      </c>
      <c r="N112" s="71">
        <f t="shared" si="96"/>
        <v>0.02195074260161356</v>
      </c>
      <c r="O112" s="72">
        <v>44379</v>
      </c>
      <c r="P112" s="72">
        <v>50379</v>
      </c>
      <c r="Q112" s="72">
        <v>53903</v>
      </c>
      <c r="R112" s="105">
        <f>(L112/Q112-1)/-1</f>
        <v>0.3205016418381166</v>
      </c>
      <c r="S112" s="115"/>
      <c r="T112" s="60">
        <v>0.07</v>
      </c>
      <c r="U112" s="61">
        <v>34302</v>
      </c>
      <c r="V112" s="61">
        <v>1002</v>
      </c>
      <c r="W112" s="60">
        <v>0.033445272613099625</v>
      </c>
      <c r="X112" s="116">
        <v>511577</v>
      </c>
      <c r="Y112" s="313">
        <v>0.4941</v>
      </c>
      <c r="Z112" s="314">
        <v>0.0697</v>
      </c>
      <c r="AA112" s="314">
        <v>0.1398</v>
      </c>
      <c r="AB112" s="314">
        <v>0.1065</v>
      </c>
      <c r="AC112" s="314">
        <v>0.0014000000000000002</v>
      </c>
      <c r="AD112" s="314">
        <v>0.1376</v>
      </c>
      <c r="AE112" s="314">
        <v>0.0054</v>
      </c>
      <c r="AF112" s="314">
        <v>0.0454</v>
      </c>
      <c r="AG112" s="333"/>
      <c r="AH112" s="333"/>
      <c r="AI112" s="334"/>
      <c r="AJ112" s="313">
        <v>0.6818000000000001</v>
      </c>
      <c r="AK112" s="314">
        <v>0.1094</v>
      </c>
      <c r="AL112" s="314">
        <v>0.0684</v>
      </c>
      <c r="AM112" s="314">
        <v>0.0901</v>
      </c>
      <c r="AN112" s="314">
        <v>0.0318</v>
      </c>
      <c r="AO112" s="314">
        <v>0.0053</v>
      </c>
      <c r="AP112" s="314">
        <v>0.0005</v>
      </c>
      <c r="AQ112" s="314">
        <v>0.0126</v>
      </c>
      <c r="AR112" s="314">
        <v>0</v>
      </c>
      <c r="AS112" s="314">
        <v>0</v>
      </c>
      <c r="AT112" s="314">
        <v>0</v>
      </c>
      <c r="AU112" s="314">
        <v>0</v>
      </c>
      <c r="AV112" s="351">
        <v>0</v>
      </c>
      <c r="AW112" s="359">
        <v>0</v>
      </c>
      <c r="AX112" s="354">
        <v>284633.6</v>
      </c>
      <c r="AY112" s="354">
        <v>425.84</v>
      </c>
      <c r="AZ112" s="354">
        <v>25341.25</v>
      </c>
      <c r="BA112" s="354">
        <v>1335325.72</v>
      </c>
      <c r="BB112" s="354">
        <v>1645726.41</v>
      </c>
      <c r="BC112" s="360">
        <v>285059.44</v>
      </c>
      <c r="BD112" s="258">
        <v>1338393</v>
      </c>
      <c r="BE112" s="258">
        <v>9171</v>
      </c>
      <c r="BF112" s="258">
        <v>189537</v>
      </c>
      <c r="BG112" s="258">
        <v>9666</v>
      </c>
      <c r="BH112" s="258">
        <v>36256</v>
      </c>
      <c r="BI112" s="258">
        <v>2556</v>
      </c>
      <c r="BJ112" s="258">
        <v>263698</v>
      </c>
      <c r="BK112" s="258">
        <v>16088</v>
      </c>
      <c r="BL112" s="258">
        <v>429614</v>
      </c>
      <c r="BM112" s="258">
        <v>159</v>
      </c>
      <c r="BN112" s="297">
        <v>1138154</v>
      </c>
      <c r="BO112" s="298">
        <v>7799</v>
      </c>
      <c r="BP112" s="298">
        <v>204719</v>
      </c>
      <c r="BQ112" s="298">
        <v>10441</v>
      </c>
      <c r="BR112" s="298">
        <v>542468</v>
      </c>
      <c r="BS112" s="303">
        <v>33096</v>
      </c>
      <c r="BT112" s="62">
        <f t="shared" si="53"/>
        <v>2476547</v>
      </c>
      <c r="BU112" s="62">
        <f t="shared" si="53"/>
        <v>16970</v>
      </c>
      <c r="BV112" s="253">
        <f t="shared" si="53"/>
        <v>394256</v>
      </c>
      <c r="BW112" s="253">
        <f t="shared" si="53"/>
        <v>20107</v>
      </c>
      <c r="BX112" s="62">
        <f t="shared" si="54"/>
        <v>36256</v>
      </c>
      <c r="BY112" s="62">
        <f t="shared" si="54"/>
        <v>2556</v>
      </c>
      <c r="BZ112" s="62">
        <f t="shared" si="55"/>
        <v>806166</v>
      </c>
      <c r="CA112" s="62">
        <f t="shared" si="56"/>
        <v>558556</v>
      </c>
      <c r="CB112" s="62">
        <f t="shared" si="70"/>
        <v>429614</v>
      </c>
      <c r="CC112" s="126">
        <f t="shared" si="70"/>
        <v>159</v>
      </c>
      <c r="CD112" s="369">
        <v>1976623</v>
      </c>
      <c r="CE112" s="369">
        <v>135073</v>
      </c>
      <c r="CF112" s="152">
        <v>1873128</v>
      </c>
      <c r="CG112" s="153">
        <v>127793</v>
      </c>
      <c r="CH112" s="153">
        <v>516641</v>
      </c>
      <c r="CI112" s="153">
        <v>36439</v>
      </c>
      <c r="CJ112" s="153">
        <v>11047</v>
      </c>
      <c r="CK112" s="154">
        <v>441</v>
      </c>
      <c r="CL112" s="384">
        <f t="shared" si="71"/>
        <v>2257498</v>
      </c>
      <c r="CM112" s="124">
        <f t="shared" si="72"/>
        <v>37640</v>
      </c>
      <c r="CN112" s="62">
        <f t="shared" si="80"/>
        <v>1885341</v>
      </c>
      <c r="CO112" s="62">
        <f t="shared" si="81"/>
        <v>51336</v>
      </c>
      <c r="CP112" s="155">
        <f t="shared" si="95"/>
        <v>4142839</v>
      </c>
      <c r="CQ112" s="153">
        <f t="shared" si="74"/>
        <v>598348</v>
      </c>
      <c r="CR112" s="153">
        <f t="shared" si="75"/>
        <v>2400816</v>
      </c>
      <c r="CS112" s="153">
        <f t="shared" si="76"/>
        <v>164673</v>
      </c>
      <c r="CT112" s="245">
        <v>29744</v>
      </c>
      <c r="CU112" s="153">
        <f t="shared" si="77"/>
        <v>6543655</v>
      </c>
      <c r="CV112" s="154">
        <f t="shared" si="78"/>
        <v>792765</v>
      </c>
      <c r="CW112" s="153">
        <f t="shared" si="82"/>
        <v>57.57601571067867</v>
      </c>
      <c r="CX112" s="153">
        <f t="shared" si="83"/>
        <v>0.9599836772169655</v>
      </c>
      <c r="CY112" s="153">
        <f t="shared" si="84"/>
        <v>48.0843938891581</v>
      </c>
      <c r="CZ112" s="153">
        <f t="shared" si="85"/>
        <v>1.3092912341554235</v>
      </c>
      <c r="DA112" s="155">
        <f t="shared" si="86"/>
        <v>105.66040959983677</v>
      </c>
      <c r="DB112" s="155">
        <f t="shared" si="87"/>
        <v>15.26047591114285</v>
      </c>
      <c r="DC112" s="155">
        <f t="shared" si="88"/>
        <v>50.4124818281517</v>
      </c>
      <c r="DD112" s="155">
        <f t="shared" si="89"/>
        <v>3.4449488637812746</v>
      </c>
      <c r="DE112" s="155">
        <f t="shared" si="90"/>
        <v>61.23124792777168</v>
      </c>
      <c r="DF112" s="63">
        <f t="shared" si="91"/>
        <v>4.199877579127241</v>
      </c>
      <c r="DG112" s="63">
        <f t="shared" si="92"/>
        <v>0.7586013415287306</v>
      </c>
      <c r="DH112" s="155">
        <f t="shared" si="93"/>
        <v>166.89165752760846</v>
      </c>
      <c r="DI112" s="131">
        <f t="shared" si="94"/>
        <v>20.218954831798822</v>
      </c>
      <c r="DJ112" s="133" t="s">
        <v>838</v>
      </c>
      <c r="DK112" s="58"/>
      <c r="DL112" s="58"/>
      <c r="DM112" s="134" t="s">
        <v>838</v>
      </c>
      <c r="DN112" s="255"/>
      <c r="DO112" s="256"/>
    </row>
    <row r="113" spans="1:119" ht="15">
      <c r="A113" s="26">
        <v>31006</v>
      </c>
      <c r="B113" s="23" t="s">
        <v>726</v>
      </c>
      <c r="C113" s="97" t="s">
        <v>808</v>
      </c>
      <c r="D113" s="40" t="s">
        <v>477</v>
      </c>
      <c r="E113" s="90" t="s">
        <v>478</v>
      </c>
      <c r="F113" s="22" t="s">
        <v>944</v>
      </c>
      <c r="G113" s="35" t="s">
        <v>1683</v>
      </c>
      <c r="H113" s="33" t="s">
        <v>1684</v>
      </c>
      <c r="I113" s="16" t="s">
        <v>1285</v>
      </c>
      <c r="J113" s="44" t="s">
        <v>1286</v>
      </c>
      <c r="K113" s="16" t="s">
        <v>1287</v>
      </c>
      <c r="L113" s="104">
        <v>15495</v>
      </c>
      <c r="M113" s="59">
        <v>17181</v>
      </c>
      <c r="N113" s="71">
        <f t="shared" si="96"/>
        <v>0.03271055235434491</v>
      </c>
      <c r="O113" s="59"/>
      <c r="P113" s="59"/>
      <c r="Q113" s="59"/>
      <c r="R113" s="105"/>
      <c r="S113" s="115">
        <v>0.07938044530493708</v>
      </c>
      <c r="T113" s="60">
        <v>0.062</v>
      </c>
      <c r="U113" s="61">
        <v>35837</v>
      </c>
      <c r="V113" s="61">
        <v>860</v>
      </c>
      <c r="W113" s="60">
        <v>0.02484672474991933</v>
      </c>
      <c r="X113" s="116">
        <v>386953</v>
      </c>
      <c r="Y113" s="315">
        <v>0.5375</v>
      </c>
      <c r="Z113" s="316">
        <v>0.0866</v>
      </c>
      <c r="AA113" s="316">
        <v>0.133</v>
      </c>
      <c r="AB113" s="316">
        <v>0.0348</v>
      </c>
      <c r="AC113" s="316">
        <v>0</v>
      </c>
      <c r="AD113" s="316">
        <v>0.14730000000000001</v>
      </c>
      <c r="AE113" s="316">
        <v>0.0027</v>
      </c>
      <c r="AF113" s="316">
        <v>0.057999999999999996</v>
      </c>
      <c r="AG113" s="329">
        <v>5623.57</v>
      </c>
      <c r="AH113" s="329">
        <v>3.06</v>
      </c>
      <c r="AI113" s="330">
        <v>11497.18</v>
      </c>
      <c r="AJ113" s="315">
        <v>0.7503</v>
      </c>
      <c r="AK113" s="316">
        <v>0.1325</v>
      </c>
      <c r="AL113" s="316">
        <v>0.0274</v>
      </c>
      <c r="AM113" s="316">
        <v>0.052199999999999996</v>
      </c>
      <c r="AN113" s="316">
        <v>0.018500000000000003</v>
      </c>
      <c r="AO113" s="316">
        <v>0.0064</v>
      </c>
      <c r="AP113" s="316">
        <v>0.0013</v>
      </c>
      <c r="AQ113" s="316">
        <v>0.0115</v>
      </c>
      <c r="AR113" s="316">
        <v>0.45</v>
      </c>
      <c r="AS113" s="316">
        <v>0.16329999999999997</v>
      </c>
      <c r="AT113" s="316">
        <v>0.0064</v>
      </c>
      <c r="AU113" s="316">
        <v>0</v>
      </c>
      <c r="AV113" s="345">
        <v>0.3803</v>
      </c>
      <c r="AW113" s="359">
        <v>0</v>
      </c>
      <c r="AX113" s="354">
        <v>2101.46</v>
      </c>
      <c r="AY113" s="354">
        <v>47.66</v>
      </c>
      <c r="AZ113" s="354">
        <v>801.94</v>
      </c>
      <c r="BA113" s="354">
        <v>8088.66</v>
      </c>
      <c r="BB113" s="354">
        <v>11039.72</v>
      </c>
      <c r="BC113" s="360">
        <v>2149.12</v>
      </c>
      <c r="BD113" s="258">
        <v>344552</v>
      </c>
      <c r="BE113" s="258">
        <v>2361</v>
      </c>
      <c r="BF113" s="258">
        <v>189537</v>
      </c>
      <c r="BG113" s="258">
        <v>9666</v>
      </c>
      <c r="BH113" s="258">
        <v>3471</v>
      </c>
      <c r="BI113" s="258">
        <v>245</v>
      </c>
      <c r="BJ113" s="258">
        <v>6130</v>
      </c>
      <c r="BK113" s="258">
        <v>374</v>
      </c>
      <c r="BL113" s="258">
        <v>41048</v>
      </c>
      <c r="BM113" s="258">
        <v>15</v>
      </c>
      <c r="BN113" s="297">
        <v>249308</v>
      </c>
      <c r="BO113" s="298">
        <v>1708</v>
      </c>
      <c r="BP113" s="298">
        <v>204719</v>
      </c>
      <c r="BQ113" s="298">
        <v>10441</v>
      </c>
      <c r="BR113" s="62"/>
      <c r="BS113" s="126"/>
      <c r="BT113" s="62">
        <f t="shared" si="53"/>
        <v>593860</v>
      </c>
      <c r="BU113" s="62">
        <f t="shared" si="53"/>
        <v>4069</v>
      </c>
      <c r="BV113" s="253">
        <f t="shared" si="53"/>
        <v>394256</v>
      </c>
      <c r="BW113" s="253">
        <f t="shared" si="53"/>
        <v>20107</v>
      </c>
      <c r="BX113" s="62">
        <f t="shared" si="54"/>
        <v>3471</v>
      </c>
      <c r="BY113" s="62">
        <f t="shared" si="54"/>
        <v>245</v>
      </c>
      <c r="BZ113" s="62">
        <f t="shared" si="55"/>
        <v>6130</v>
      </c>
      <c r="CA113" s="62">
        <f t="shared" si="56"/>
        <v>374</v>
      </c>
      <c r="CB113" s="62">
        <f t="shared" si="70"/>
        <v>41048</v>
      </c>
      <c r="CC113" s="126">
        <f t="shared" si="70"/>
        <v>15</v>
      </c>
      <c r="CD113" s="369">
        <v>860622</v>
      </c>
      <c r="CE113" s="369">
        <v>58778</v>
      </c>
      <c r="CF113" s="152">
        <v>813796</v>
      </c>
      <c r="CG113" s="153">
        <v>55487</v>
      </c>
      <c r="CH113" s="153">
        <v>238203</v>
      </c>
      <c r="CI113" s="153">
        <v>16796</v>
      </c>
      <c r="CJ113" s="153">
        <v>4242</v>
      </c>
      <c r="CK113" s="154">
        <v>170</v>
      </c>
      <c r="CL113" s="125">
        <f t="shared" si="71"/>
        <v>584738</v>
      </c>
      <c r="CM113" s="126">
        <f t="shared" si="72"/>
        <v>12661</v>
      </c>
      <c r="CN113" s="62">
        <f t="shared" si="80"/>
        <v>454027</v>
      </c>
      <c r="CO113" s="62">
        <f t="shared" si="81"/>
        <v>12149</v>
      </c>
      <c r="CP113" s="155">
        <f t="shared" si="95"/>
        <v>1038765</v>
      </c>
      <c r="CQ113" s="153">
        <f t="shared" si="74"/>
        <v>24810</v>
      </c>
      <c r="CR113" s="153">
        <f t="shared" si="75"/>
        <v>1056241</v>
      </c>
      <c r="CS113" s="153">
        <f t="shared" si="76"/>
        <v>72453</v>
      </c>
      <c r="CT113" s="245">
        <v>12626</v>
      </c>
      <c r="CU113" s="153">
        <f t="shared" si="77"/>
        <v>2095006</v>
      </c>
      <c r="CV113" s="154">
        <f t="shared" si="78"/>
        <v>109889</v>
      </c>
      <c r="CW113" s="153">
        <f t="shared" si="82"/>
        <v>34.03399103661021</v>
      </c>
      <c r="CX113" s="153">
        <f t="shared" si="83"/>
        <v>0.7369186892497527</v>
      </c>
      <c r="CY113" s="153">
        <f t="shared" si="84"/>
        <v>26.426110238053663</v>
      </c>
      <c r="CZ113" s="153">
        <f t="shared" si="85"/>
        <v>0.7071183283860077</v>
      </c>
      <c r="DA113" s="155">
        <f t="shared" si="86"/>
        <v>60.46010127466387</v>
      </c>
      <c r="DB113" s="155">
        <f t="shared" si="87"/>
        <v>1.4440370176357604</v>
      </c>
      <c r="DC113" s="155">
        <f t="shared" si="88"/>
        <v>50.091496420464466</v>
      </c>
      <c r="DD113" s="155">
        <f t="shared" si="89"/>
        <v>3.421104708689832</v>
      </c>
      <c r="DE113" s="155">
        <f t="shared" si="90"/>
        <v>61.47727140445841</v>
      </c>
      <c r="DF113" s="63">
        <f t="shared" si="91"/>
        <v>4.217042081368954</v>
      </c>
      <c r="DG113" s="63">
        <f t="shared" si="92"/>
        <v>0.7348815552063326</v>
      </c>
      <c r="DH113" s="155">
        <f t="shared" si="93"/>
        <v>121.93737267912229</v>
      </c>
      <c r="DI113" s="131">
        <f t="shared" si="94"/>
        <v>6.395960654211047</v>
      </c>
      <c r="DJ113" s="133" t="s">
        <v>837</v>
      </c>
      <c r="DK113" s="58">
        <v>0</v>
      </c>
      <c r="DL113" s="58">
        <v>0</v>
      </c>
      <c r="DM113" s="134" t="s">
        <v>837</v>
      </c>
      <c r="DN113" s="255"/>
      <c r="DO113" s="256"/>
    </row>
    <row r="114" spans="1:119" ht="15">
      <c r="A114" s="26">
        <v>31012</v>
      </c>
      <c r="B114" s="23" t="s">
        <v>727</v>
      </c>
      <c r="C114" s="97" t="s">
        <v>810</v>
      </c>
      <c r="D114" s="40" t="s">
        <v>479</v>
      </c>
      <c r="E114" s="90" t="s">
        <v>480</v>
      </c>
      <c r="F114" s="22" t="s">
        <v>945</v>
      </c>
      <c r="G114" s="35" t="s">
        <v>1685</v>
      </c>
      <c r="H114" s="33" t="s">
        <v>1686</v>
      </c>
      <c r="I114" s="16" t="s">
        <v>1288</v>
      </c>
      <c r="J114" s="44" t="s">
        <v>1289</v>
      </c>
      <c r="K114" s="16" t="s">
        <v>1290</v>
      </c>
      <c r="L114" s="104">
        <v>2349</v>
      </c>
      <c r="M114" s="59">
        <v>2416</v>
      </c>
      <c r="N114" s="71">
        <f t="shared" si="96"/>
        <v>0.009243929359823396</v>
      </c>
      <c r="O114" s="59"/>
      <c r="P114" s="59"/>
      <c r="Q114" s="59"/>
      <c r="R114" s="105"/>
      <c r="S114" s="115">
        <v>0.023414218816517667</v>
      </c>
      <c r="T114" s="60">
        <v>0.035</v>
      </c>
      <c r="U114" s="61">
        <v>32847</v>
      </c>
      <c r="V114" s="61">
        <v>927</v>
      </c>
      <c r="W114" s="60">
        <v>0.04469987228607918</v>
      </c>
      <c r="X114" s="116">
        <v>421483</v>
      </c>
      <c r="Y114" s="315">
        <v>0.11230000000000001</v>
      </c>
      <c r="Z114" s="316">
        <v>0.1283</v>
      </c>
      <c r="AA114" s="316">
        <v>0.29410000000000003</v>
      </c>
      <c r="AB114" s="316">
        <v>0.24059999999999998</v>
      </c>
      <c r="AC114" s="316">
        <v>0</v>
      </c>
      <c r="AD114" s="316">
        <v>0.1711</v>
      </c>
      <c r="AE114" s="316">
        <v>0</v>
      </c>
      <c r="AF114" s="316">
        <v>0.0535</v>
      </c>
      <c r="AG114" s="329">
        <v>811.89</v>
      </c>
      <c r="AH114" s="329">
        <v>2.98</v>
      </c>
      <c r="AI114" s="330">
        <v>1101.53</v>
      </c>
      <c r="AJ114" s="315">
        <v>0.7472</v>
      </c>
      <c r="AK114" s="316">
        <v>0.07429999999999999</v>
      </c>
      <c r="AL114" s="316">
        <v>0.0335</v>
      </c>
      <c r="AM114" s="316">
        <v>0.10779999999999999</v>
      </c>
      <c r="AN114" s="316">
        <v>0.0223</v>
      </c>
      <c r="AO114" s="316">
        <v>0.0074</v>
      </c>
      <c r="AP114" s="316">
        <v>0</v>
      </c>
      <c r="AQ114" s="316">
        <v>0.0074</v>
      </c>
      <c r="AR114" s="316"/>
      <c r="AS114" s="316"/>
      <c r="AT114" s="316"/>
      <c r="AU114" s="316"/>
      <c r="AV114" s="345"/>
      <c r="AW114" s="359">
        <v>0</v>
      </c>
      <c r="AX114" s="354">
        <v>0</v>
      </c>
      <c r="AY114" s="354">
        <v>1.89</v>
      </c>
      <c r="AZ114" s="354">
        <v>184.53</v>
      </c>
      <c r="BA114" s="354">
        <v>915.11</v>
      </c>
      <c r="BB114" s="354">
        <v>1101.53</v>
      </c>
      <c r="BC114" s="360">
        <v>1.89</v>
      </c>
      <c r="BD114" s="254">
        <v>67165</v>
      </c>
      <c r="BE114" s="254">
        <v>460</v>
      </c>
      <c r="BF114" s="62"/>
      <c r="BG114" s="62"/>
      <c r="BH114" s="254">
        <v>1914</v>
      </c>
      <c r="BI114" s="254">
        <v>135</v>
      </c>
      <c r="BJ114" s="254">
        <v>3377</v>
      </c>
      <c r="BK114" s="254">
        <v>206</v>
      </c>
      <c r="BL114" s="254">
        <v>22661</v>
      </c>
      <c r="BM114" s="254">
        <v>8</v>
      </c>
      <c r="BN114" s="295">
        <v>41772</v>
      </c>
      <c r="BO114" s="296">
        <v>286</v>
      </c>
      <c r="BP114" s="62"/>
      <c r="BQ114" s="62"/>
      <c r="BR114" s="62"/>
      <c r="BS114" s="126"/>
      <c r="BT114" s="62">
        <f t="shared" si="53"/>
        <v>108937</v>
      </c>
      <c r="BU114" s="62">
        <f t="shared" si="53"/>
        <v>746</v>
      </c>
      <c r="BV114" s="253">
        <f t="shared" si="53"/>
        <v>0</v>
      </c>
      <c r="BW114" s="253">
        <f t="shared" si="53"/>
        <v>0</v>
      </c>
      <c r="BX114" s="62">
        <f t="shared" si="54"/>
        <v>1914</v>
      </c>
      <c r="BY114" s="62">
        <f t="shared" si="54"/>
        <v>135</v>
      </c>
      <c r="BZ114" s="62">
        <f t="shared" si="55"/>
        <v>3377</v>
      </c>
      <c r="CA114" s="62">
        <f t="shared" si="56"/>
        <v>206</v>
      </c>
      <c r="CB114" s="62">
        <f t="shared" si="70"/>
        <v>22661</v>
      </c>
      <c r="CC114" s="126">
        <f t="shared" si="70"/>
        <v>8</v>
      </c>
      <c r="CD114" s="369">
        <v>177754</v>
      </c>
      <c r="CE114" s="369">
        <v>12182</v>
      </c>
      <c r="CF114" s="152">
        <v>164981</v>
      </c>
      <c r="CG114" s="153">
        <v>11273</v>
      </c>
      <c r="CH114" s="153">
        <v>56106</v>
      </c>
      <c r="CI114" s="153">
        <v>3959</v>
      </c>
      <c r="CJ114" s="153">
        <v>708</v>
      </c>
      <c r="CK114" s="154">
        <v>28</v>
      </c>
      <c r="CL114" s="125">
        <f t="shared" si="71"/>
        <v>95117</v>
      </c>
      <c r="CM114" s="126">
        <f t="shared" si="72"/>
        <v>809</v>
      </c>
      <c r="CN114" s="62">
        <f t="shared" si="80"/>
        <v>41772</v>
      </c>
      <c r="CO114" s="62">
        <f t="shared" si="81"/>
        <v>286</v>
      </c>
      <c r="CP114" s="155">
        <f t="shared" si="95"/>
        <v>136889</v>
      </c>
      <c r="CQ114" s="153">
        <f t="shared" si="74"/>
        <v>1095</v>
      </c>
      <c r="CR114" s="153">
        <f t="shared" si="75"/>
        <v>221795</v>
      </c>
      <c r="CS114" s="153">
        <f t="shared" si="76"/>
        <v>15260</v>
      </c>
      <c r="CT114" s="245">
        <v>1094</v>
      </c>
      <c r="CU114" s="153">
        <f t="shared" si="77"/>
        <v>358684</v>
      </c>
      <c r="CV114" s="154">
        <f t="shared" si="78"/>
        <v>17449</v>
      </c>
      <c r="CW114" s="153">
        <f t="shared" si="82"/>
        <v>39.369619205298015</v>
      </c>
      <c r="CX114" s="153">
        <f t="shared" si="83"/>
        <v>0.3348509933774834</v>
      </c>
      <c r="CY114" s="153">
        <f t="shared" si="84"/>
        <v>17.289735099337747</v>
      </c>
      <c r="CZ114" s="153">
        <f t="shared" si="85"/>
        <v>0.1183774834437086</v>
      </c>
      <c r="DA114" s="155">
        <f t="shared" si="86"/>
        <v>56.65935430463576</v>
      </c>
      <c r="DB114" s="155">
        <f t="shared" si="87"/>
        <v>0.45322847682119205</v>
      </c>
      <c r="DC114" s="155">
        <f t="shared" si="88"/>
        <v>73.57367549668874</v>
      </c>
      <c r="DD114" s="155">
        <f t="shared" si="89"/>
        <v>5.042218543046357</v>
      </c>
      <c r="DE114" s="155">
        <f t="shared" si="90"/>
        <v>91.80256622516556</v>
      </c>
      <c r="DF114" s="63">
        <f t="shared" si="91"/>
        <v>6.316225165562914</v>
      </c>
      <c r="DG114" s="63">
        <f t="shared" si="92"/>
        <v>0.45281456953642385</v>
      </c>
      <c r="DH114" s="155">
        <f t="shared" si="93"/>
        <v>148.46192052980132</v>
      </c>
      <c r="DI114" s="131">
        <f t="shared" si="94"/>
        <v>7.222268211920529</v>
      </c>
      <c r="DJ114" s="133" t="s">
        <v>838</v>
      </c>
      <c r="DK114" s="58"/>
      <c r="DL114" s="58"/>
      <c r="DM114" s="134" t="s">
        <v>838</v>
      </c>
      <c r="DN114" s="255"/>
      <c r="DO114" s="256"/>
    </row>
    <row r="115" spans="1:119" ht="15">
      <c r="A115" s="26">
        <v>31020</v>
      </c>
      <c r="B115" s="23" t="s">
        <v>728</v>
      </c>
      <c r="C115" s="97" t="s">
        <v>817</v>
      </c>
      <c r="D115" s="40" t="s">
        <v>481</v>
      </c>
      <c r="E115" s="139"/>
      <c r="F115" s="22" t="s">
        <v>946</v>
      </c>
      <c r="G115" s="35" t="s">
        <v>1687</v>
      </c>
      <c r="H115" s="33" t="s">
        <v>1688</v>
      </c>
      <c r="I115" s="16" t="s">
        <v>1291</v>
      </c>
      <c r="J115" s="45" t="s">
        <v>482</v>
      </c>
      <c r="K115" s="22"/>
      <c r="L115" s="104">
        <v>9795</v>
      </c>
      <c r="M115" s="59">
        <v>10228</v>
      </c>
      <c r="N115" s="71">
        <f t="shared" si="96"/>
        <v>0.01411158910181202</v>
      </c>
      <c r="O115" s="74"/>
      <c r="P115" s="74"/>
      <c r="Q115" s="74"/>
      <c r="R115" s="108"/>
      <c r="S115" s="115">
        <v>0.03573251659009699</v>
      </c>
      <c r="T115" s="60">
        <v>0.053</v>
      </c>
      <c r="U115" s="61">
        <v>39221</v>
      </c>
      <c r="V115" s="61">
        <v>1204</v>
      </c>
      <c r="W115" s="60">
        <v>0.06125574272588055</v>
      </c>
      <c r="X115" s="116">
        <v>906528</v>
      </c>
      <c r="Y115" s="315">
        <v>0.2458</v>
      </c>
      <c r="Z115" s="316">
        <v>0.0755</v>
      </c>
      <c r="AA115" s="316">
        <v>0.2061</v>
      </c>
      <c r="AB115" s="316">
        <v>0.2484</v>
      </c>
      <c r="AC115" s="316">
        <v>0.0026</v>
      </c>
      <c r="AD115" s="316">
        <v>0.2125</v>
      </c>
      <c r="AE115" s="316">
        <v>0.009000000000000001</v>
      </c>
      <c r="AF115" s="316">
        <v>0</v>
      </c>
      <c r="AG115" s="329">
        <v>6443.47</v>
      </c>
      <c r="AH115" s="329">
        <v>1.59</v>
      </c>
      <c r="AI115" s="330">
        <v>24359.57</v>
      </c>
      <c r="AJ115" s="315">
        <v>0.5448</v>
      </c>
      <c r="AK115" s="316">
        <v>0.0757</v>
      </c>
      <c r="AL115" s="316">
        <v>0.1609</v>
      </c>
      <c r="AM115" s="316">
        <v>0.1437</v>
      </c>
      <c r="AN115" s="316">
        <v>0.0611</v>
      </c>
      <c r="AO115" s="316">
        <v>0.0017000000000000001</v>
      </c>
      <c r="AP115" s="316">
        <v>0</v>
      </c>
      <c r="AQ115" s="316">
        <v>0.012</v>
      </c>
      <c r="AR115" s="316"/>
      <c r="AS115" s="316"/>
      <c r="AT115" s="316"/>
      <c r="AU115" s="316"/>
      <c r="AV115" s="345"/>
      <c r="AW115" s="359">
        <v>0</v>
      </c>
      <c r="AX115" s="354">
        <v>3297.54</v>
      </c>
      <c r="AY115" s="354">
        <v>342.12</v>
      </c>
      <c r="AZ115" s="354">
        <v>0</v>
      </c>
      <c r="BA115" s="354">
        <v>20719.91</v>
      </c>
      <c r="BB115" s="354">
        <v>24359.57</v>
      </c>
      <c r="BC115" s="360">
        <v>3639.65</v>
      </c>
      <c r="BD115" s="258">
        <v>655707</v>
      </c>
      <c r="BE115" s="258">
        <v>4493</v>
      </c>
      <c r="BF115" s="62"/>
      <c r="BG115" s="62"/>
      <c r="BH115" s="62"/>
      <c r="BI115" s="62"/>
      <c r="BJ115" s="258">
        <v>199768</v>
      </c>
      <c r="BK115" s="258">
        <v>12188</v>
      </c>
      <c r="BL115" s="62"/>
      <c r="BM115" s="62"/>
      <c r="BN115" s="297">
        <v>729235</v>
      </c>
      <c r="BO115" s="298">
        <v>4997</v>
      </c>
      <c r="BP115" s="62"/>
      <c r="BQ115" s="62"/>
      <c r="BR115" s="298">
        <v>542468</v>
      </c>
      <c r="BS115" s="303">
        <v>33096</v>
      </c>
      <c r="BT115" s="62">
        <f t="shared" si="53"/>
        <v>1384942</v>
      </c>
      <c r="BU115" s="62">
        <f t="shared" si="53"/>
        <v>9490</v>
      </c>
      <c r="BV115" s="253">
        <f t="shared" si="53"/>
        <v>0</v>
      </c>
      <c r="BW115" s="253">
        <f t="shared" si="53"/>
        <v>0</v>
      </c>
      <c r="BX115" s="62">
        <f t="shared" si="54"/>
        <v>0</v>
      </c>
      <c r="BY115" s="62">
        <f t="shared" si="54"/>
        <v>0</v>
      </c>
      <c r="BZ115" s="62">
        <f t="shared" si="55"/>
        <v>742236</v>
      </c>
      <c r="CA115" s="62">
        <f t="shared" si="56"/>
        <v>554656</v>
      </c>
      <c r="CB115" s="62">
        <f t="shared" si="70"/>
        <v>0</v>
      </c>
      <c r="CC115" s="126">
        <f t="shared" si="70"/>
        <v>0</v>
      </c>
      <c r="CD115" s="369">
        <v>571317</v>
      </c>
      <c r="CE115" s="369">
        <v>38989</v>
      </c>
      <c r="CF115" s="152">
        <v>556182</v>
      </c>
      <c r="CG115" s="153">
        <v>37918</v>
      </c>
      <c r="CH115" s="153">
        <v>114752</v>
      </c>
      <c r="CI115" s="153">
        <v>8090</v>
      </c>
      <c r="CJ115" s="153">
        <v>2829</v>
      </c>
      <c r="CK115" s="154">
        <v>113</v>
      </c>
      <c r="CL115" s="125">
        <f t="shared" si="71"/>
        <v>855475</v>
      </c>
      <c r="CM115" s="126">
        <f t="shared" si="72"/>
        <v>16681</v>
      </c>
      <c r="CN115" s="62">
        <f t="shared" si="80"/>
        <v>1271703</v>
      </c>
      <c r="CO115" s="62">
        <f t="shared" si="81"/>
        <v>38093</v>
      </c>
      <c r="CP115" s="155">
        <f t="shared" si="95"/>
        <v>2127178</v>
      </c>
      <c r="CQ115" s="153">
        <f t="shared" si="74"/>
        <v>564146</v>
      </c>
      <c r="CR115" s="153">
        <f t="shared" si="75"/>
        <v>673763</v>
      </c>
      <c r="CS115" s="153">
        <f t="shared" si="76"/>
        <v>46121</v>
      </c>
      <c r="CT115" s="245">
        <v>12677</v>
      </c>
      <c r="CU115" s="153">
        <f t="shared" si="77"/>
        <v>2800941</v>
      </c>
      <c r="CV115" s="154">
        <f t="shared" si="78"/>
        <v>622944</v>
      </c>
      <c r="CW115" s="153">
        <f t="shared" si="82"/>
        <v>83.64049667579194</v>
      </c>
      <c r="CX115" s="153">
        <f t="shared" si="83"/>
        <v>1.6309151349237387</v>
      </c>
      <c r="CY115" s="153">
        <f t="shared" si="84"/>
        <v>124.33545170121236</v>
      </c>
      <c r="CZ115" s="153">
        <f t="shared" si="85"/>
        <v>3.72438404380133</v>
      </c>
      <c r="DA115" s="155">
        <f t="shared" si="86"/>
        <v>207.9759483770043</v>
      </c>
      <c r="DB115" s="155">
        <f t="shared" si="87"/>
        <v>55.15701994524834</v>
      </c>
      <c r="DC115" s="155">
        <f t="shared" si="88"/>
        <v>55.858134532655455</v>
      </c>
      <c r="DD115" s="155">
        <f t="shared" si="89"/>
        <v>3.8119867031677748</v>
      </c>
      <c r="DE115" s="155">
        <f t="shared" si="90"/>
        <v>65.87436448963629</v>
      </c>
      <c r="DF115" s="63">
        <f t="shared" si="91"/>
        <v>4.509288228392648</v>
      </c>
      <c r="DG115" s="63">
        <f t="shared" si="92"/>
        <v>1.2394407508799374</v>
      </c>
      <c r="DH115" s="155">
        <f t="shared" si="93"/>
        <v>273.8503128666406</v>
      </c>
      <c r="DI115" s="131">
        <f t="shared" si="94"/>
        <v>60.90574892452092</v>
      </c>
      <c r="DJ115" s="133" t="s">
        <v>837</v>
      </c>
      <c r="DK115" s="58">
        <v>5</v>
      </c>
      <c r="DL115" s="58">
        <v>5</v>
      </c>
      <c r="DM115" s="134" t="s">
        <v>837</v>
      </c>
      <c r="DN115" s="255"/>
      <c r="DO115" s="256"/>
    </row>
    <row r="116" spans="1:119" ht="15">
      <c r="A116" s="31">
        <v>31026</v>
      </c>
      <c r="B116" s="24" t="s">
        <v>729</v>
      </c>
      <c r="C116" s="98" t="s">
        <v>808</v>
      </c>
      <c r="D116" s="38" t="s">
        <v>268</v>
      </c>
      <c r="E116" s="92" t="s">
        <v>269</v>
      </c>
      <c r="F116" s="25" t="s">
        <v>947</v>
      </c>
      <c r="G116" s="39" t="s">
        <v>1292</v>
      </c>
      <c r="H116" s="34" t="s">
        <v>1689</v>
      </c>
      <c r="I116" s="18" t="s">
        <v>1292</v>
      </c>
      <c r="J116" s="46" t="s">
        <v>1293</v>
      </c>
      <c r="K116" s="18" t="s">
        <v>1294</v>
      </c>
      <c r="L116" s="106">
        <v>2355</v>
      </c>
      <c r="M116" s="64">
        <v>2367</v>
      </c>
      <c r="N116" s="147">
        <f t="shared" si="96"/>
        <v>0.001689902830587231</v>
      </c>
      <c r="O116" s="64"/>
      <c r="P116" s="64"/>
      <c r="Q116" s="64"/>
      <c r="R116" s="107"/>
      <c r="S116" s="117">
        <v>0.14012738853503184</v>
      </c>
      <c r="T116" s="66">
        <v>0.096</v>
      </c>
      <c r="U116" s="67">
        <v>30899</v>
      </c>
      <c r="V116" s="67">
        <v>582</v>
      </c>
      <c r="W116" s="66">
        <v>0.025477707006369428</v>
      </c>
      <c r="X116" s="118">
        <v>167678</v>
      </c>
      <c r="Y116" s="317">
        <v>0.8434</v>
      </c>
      <c r="Z116" s="318">
        <v>0.0152</v>
      </c>
      <c r="AA116" s="318">
        <v>0.0152</v>
      </c>
      <c r="AB116" s="318">
        <v>0.0152</v>
      </c>
      <c r="AC116" s="318">
        <v>0</v>
      </c>
      <c r="AD116" s="318">
        <v>0.0707</v>
      </c>
      <c r="AE116" s="318">
        <v>0.0152</v>
      </c>
      <c r="AF116" s="318">
        <v>0.0253</v>
      </c>
      <c r="AG116" s="331">
        <v>2233.93</v>
      </c>
      <c r="AH116" s="331">
        <v>1.06</v>
      </c>
      <c r="AI116" s="332">
        <v>2940.38</v>
      </c>
      <c r="AJ116" s="317">
        <v>0.7561</v>
      </c>
      <c r="AK116" s="318">
        <v>0.122</v>
      </c>
      <c r="AL116" s="318">
        <v>0.0146</v>
      </c>
      <c r="AM116" s="318">
        <v>0.08779999999999999</v>
      </c>
      <c r="AN116" s="318">
        <v>0</v>
      </c>
      <c r="AO116" s="318">
        <v>0.0195</v>
      </c>
      <c r="AP116" s="318">
        <v>0</v>
      </c>
      <c r="AQ116" s="318">
        <v>0</v>
      </c>
      <c r="AR116" s="318"/>
      <c r="AS116" s="318"/>
      <c r="AT116" s="318"/>
      <c r="AU116" s="318"/>
      <c r="AV116" s="346"/>
      <c r="AW116" s="361">
        <v>0</v>
      </c>
      <c r="AX116" s="355">
        <v>0</v>
      </c>
      <c r="AY116" s="355">
        <v>33.36</v>
      </c>
      <c r="AZ116" s="355">
        <v>372.05</v>
      </c>
      <c r="BA116" s="355">
        <v>2534.73</v>
      </c>
      <c r="BB116" s="355">
        <v>2940.14</v>
      </c>
      <c r="BC116" s="362">
        <v>33.36</v>
      </c>
      <c r="BD116" s="270">
        <v>50261</v>
      </c>
      <c r="BE116" s="270">
        <v>344</v>
      </c>
      <c r="BF116" s="68"/>
      <c r="BG116" s="68"/>
      <c r="BH116" s="270">
        <v>5811</v>
      </c>
      <c r="BI116" s="270">
        <v>410</v>
      </c>
      <c r="BJ116" s="270">
        <v>10241</v>
      </c>
      <c r="BK116" s="270">
        <v>625</v>
      </c>
      <c r="BL116" s="270">
        <v>68911</v>
      </c>
      <c r="BM116" s="270">
        <v>25</v>
      </c>
      <c r="BN116" s="299">
        <v>38527</v>
      </c>
      <c r="BO116" s="271">
        <v>264</v>
      </c>
      <c r="BP116" s="68"/>
      <c r="BQ116" s="68"/>
      <c r="BR116" s="68"/>
      <c r="BS116" s="128"/>
      <c r="BT116" s="127">
        <f t="shared" si="53"/>
        <v>88788</v>
      </c>
      <c r="BU116" s="68">
        <f t="shared" si="53"/>
        <v>608</v>
      </c>
      <c r="BV116" s="272">
        <f t="shared" si="53"/>
        <v>0</v>
      </c>
      <c r="BW116" s="272">
        <f t="shared" si="53"/>
        <v>0</v>
      </c>
      <c r="BX116" s="68">
        <f t="shared" si="54"/>
        <v>5811</v>
      </c>
      <c r="BY116" s="68">
        <f t="shared" si="54"/>
        <v>410</v>
      </c>
      <c r="BZ116" s="68">
        <f t="shared" si="55"/>
        <v>10241</v>
      </c>
      <c r="CA116" s="68">
        <f t="shared" si="56"/>
        <v>625</v>
      </c>
      <c r="CB116" s="68">
        <f t="shared" si="70"/>
        <v>68911</v>
      </c>
      <c r="CC116" s="128">
        <f t="shared" si="70"/>
        <v>25</v>
      </c>
      <c r="CD116" s="372">
        <v>153288</v>
      </c>
      <c r="CE116" s="376">
        <v>10485</v>
      </c>
      <c r="CF116" s="156">
        <v>137520</v>
      </c>
      <c r="CG116" s="157">
        <v>9386</v>
      </c>
      <c r="CH116" s="157">
        <v>64910</v>
      </c>
      <c r="CI116" s="157">
        <v>4579</v>
      </c>
      <c r="CJ116" s="157">
        <v>1765</v>
      </c>
      <c r="CK116" s="189">
        <v>70</v>
      </c>
      <c r="CL116" s="127">
        <f t="shared" si="71"/>
        <v>135224</v>
      </c>
      <c r="CM116" s="128">
        <f t="shared" si="72"/>
        <v>1404</v>
      </c>
      <c r="CN116" s="68">
        <f t="shared" si="80"/>
        <v>38527</v>
      </c>
      <c r="CO116" s="68">
        <f t="shared" si="81"/>
        <v>264</v>
      </c>
      <c r="CP116" s="377">
        <f t="shared" si="95"/>
        <v>173751</v>
      </c>
      <c r="CQ116" s="188">
        <f t="shared" si="74"/>
        <v>1668</v>
      </c>
      <c r="CR116" s="188">
        <f t="shared" si="75"/>
        <v>204195</v>
      </c>
      <c r="CS116" s="188">
        <f t="shared" si="76"/>
        <v>14035</v>
      </c>
      <c r="CT116" s="246">
        <v>455</v>
      </c>
      <c r="CU116" s="188">
        <f t="shared" si="77"/>
        <v>377946</v>
      </c>
      <c r="CV116" s="158">
        <f t="shared" si="78"/>
        <v>16158</v>
      </c>
      <c r="CW116" s="157">
        <f t="shared" si="82"/>
        <v>57.128855090832275</v>
      </c>
      <c r="CX116" s="157">
        <f t="shared" si="83"/>
        <v>0.5931558935361216</v>
      </c>
      <c r="CY116" s="157">
        <f t="shared" si="84"/>
        <v>16.27672158850866</v>
      </c>
      <c r="CZ116" s="157">
        <f t="shared" si="85"/>
        <v>0.11153358681875793</v>
      </c>
      <c r="DA116" s="159">
        <f t="shared" si="86"/>
        <v>73.40557667934094</v>
      </c>
      <c r="DB116" s="159">
        <f t="shared" si="87"/>
        <v>0.7046894803548795</v>
      </c>
      <c r="DC116" s="159">
        <f t="shared" si="88"/>
        <v>64.76045627376426</v>
      </c>
      <c r="DD116" s="159">
        <f t="shared" si="89"/>
        <v>4.429657794676806</v>
      </c>
      <c r="DE116" s="159">
        <f t="shared" si="90"/>
        <v>86.26742712294043</v>
      </c>
      <c r="DF116" s="69">
        <f t="shared" si="91"/>
        <v>5.929446556822983</v>
      </c>
      <c r="DG116" s="69">
        <f t="shared" si="92"/>
        <v>0.1922264469792987</v>
      </c>
      <c r="DH116" s="159">
        <f t="shared" si="93"/>
        <v>159.67300380228136</v>
      </c>
      <c r="DI116" s="132">
        <f t="shared" si="94"/>
        <v>6.826362484157161</v>
      </c>
      <c r="DJ116" s="135" t="s">
        <v>838</v>
      </c>
      <c r="DK116" s="70"/>
      <c r="DL116" s="70"/>
      <c r="DM116" s="136" t="s">
        <v>838</v>
      </c>
      <c r="DN116" s="255"/>
      <c r="DO116" s="256"/>
    </row>
    <row r="117" spans="1:119" ht="15">
      <c r="A117" s="26">
        <v>33000</v>
      </c>
      <c r="B117" s="23" t="s">
        <v>730</v>
      </c>
      <c r="C117" s="97" t="s">
        <v>807</v>
      </c>
      <c r="D117" s="40" t="s">
        <v>270</v>
      </c>
      <c r="E117" s="90" t="s">
        <v>271</v>
      </c>
      <c r="F117" s="22" t="s">
        <v>948</v>
      </c>
      <c r="G117" s="35" t="s">
        <v>1690</v>
      </c>
      <c r="H117" s="33" t="s">
        <v>1691</v>
      </c>
      <c r="I117" s="16" t="s">
        <v>1295</v>
      </c>
      <c r="J117" s="44"/>
      <c r="K117" s="16" t="s">
        <v>1296</v>
      </c>
      <c r="L117" s="104">
        <v>125648</v>
      </c>
      <c r="M117" s="59">
        <v>131675</v>
      </c>
      <c r="N117" s="71">
        <f t="shared" si="96"/>
        <v>0.015257262198595023</v>
      </c>
      <c r="O117" s="72">
        <v>139335</v>
      </c>
      <c r="P117" s="72">
        <v>152800</v>
      </c>
      <c r="Q117" s="72">
        <v>164824</v>
      </c>
      <c r="R117" s="105">
        <f>(L117/Q117-1)/-1</f>
        <v>0.23768383245158475</v>
      </c>
      <c r="S117" s="115"/>
      <c r="T117" s="60">
        <v>0.068</v>
      </c>
      <c r="U117" s="61">
        <v>31947</v>
      </c>
      <c r="V117" s="61">
        <v>701</v>
      </c>
      <c r="W117" s="60">
        <v>0.03617248185406851</v>
      </c>
      <c r="X117" s="116">
        <v>248744</v>
      </c>
      <c r="Y117" s="313">
        <v>0.631</v>
      </c>
      <c r="Z117" s="314">
        <v>0.0537</v>
      </c>
      <c r="AA117" s="314">
        <v>0.0649</v>
      </c>
      <c r="AB117" s="314">
        <v>0.047400000000000005</v>
      </c>
      <c r="AC117" s="314">
        <v>0.0143</v>
      </c>
      <c r="AD117" s="314">
        <v>0.1298</v>
      </c>
      <c r="AE117" s="314">
        <v>0.0026</v>
      </c>
      <c r="AF117" s="314">
        <v>0.056299999999999996</v>
      </c>
      <c r="AG117" s="327"/>
      <c r="AH117" s="327"/>
      <c r="AI117" s="328"/>
      <c r="AJ117" s="313">
        <v>0.7966</v>
      </c>
      <c r="AK117" s="314">
        <v>0.08410000000000001</v>
      </c>
      <c r="AL117" s="314">
        <v>0.030600000000000002</v>
      </c>
      <c r="AM117" s="314">
        <v>0.061399999999999996</v>
      </c>
      <c r="AN117" s="314">
        <v>0.0132</v>
      </c>
      <c r="AO117" s="314">
        <v>0.0022</v>
      </c>
      <c r="AP117" s="314">
        <v>0.0014000000000000002</v>
      </c>
      <c r="AQ117" s="314">
        <v>0.0105</v>
      </c>
      <c r="AR117" s="343"/>
      <c r="AS117" s="343"/>
      <c r="AT117" s="343"/>
      <c r="AU117" s="343"/>
      <c r="AV117" s="347"/>
      <c r="AW117" s="359">
        <v>0</v>
      </c>
      <c r="AX117" s="354">
        <v>792819.08</v>
      </c>
      <c r="AY117" s="354">
        <v>1648.93</v>
      </c>
      <c r="AZ117" s="354">
        <v>574519.4</v>
      </c>
      <c r="BA117" s="354">
        <v>3099870.47</v>
      </c>
      <c r="BB117" s="354">
        <v>4468857.88</v>
      </c>
      <c r="BC117" s="360">
        <v>794468.01</v>
      </c>
      <c r="BD117" s="258">
        <v>2084649</v>
      </c>
      <c r="BE117" s="258">
        <v>14284</v>
      </c>
      <c r="BF117" s="258">
        <v>2829688</v>
      </c>
      <c r="BG117" s="258">
        <v>144313</v>
      </c>
      <c r="BH117" s="258">
        <v>85640</v>
      </c>
      <c r="BI117" s="258">
        <v>6037</v>
      </c>
      <c r="BJ117" s="258">
        <v>150977</v>
      </c>
      <c r="BK117" s="258">
        <v>9211</v>
      </c>
      <c r="BL117" s="258">
        <v>754479</v>
      </c>
      <c r="BM117" s="258">
        <v>279</v>
      </c>
      <c r="BN117" s="297">
        <v>2214317</v>
      </c>
      <c r="BO117" s="298">
        <v>15172</v>
      </c>
      <c r="BP117" s="298">
        <v>1610655</v>
      </c>
      <c r="BQ117" s="298">
        <v>82143</v>
      </c>
      <c r="BR117" s="62"/>
      <c r="BS117" s="126"/>
      <c r="BT117" s="62">
        <f t="shared" si="53"/>
        <v>4298966</v>
      </c>
      <c r="BU117" s="62">
        <f t="shared" si="53"/>
        <v>29456</v>
      </c>
      <c r="BV117" s="253">
        <f t="shared" si="53"/>
        <v>4440343</v>
      </c>
      <c r="BW117" s="253">
        <f t="shared" si="53"/>
        <v>226456</v>
      </c>
      <c r="BX117" s="62">
        <f t="shared" si="54"/>
        <v>85640</v>
      </c>
      <c r="BY117" s="62">
        <f t="shared" si="54"/>
        <v>6037</v>
      </c>
      <c r="BZ117" s="62">
        <f t="shared" si="55"/>
        <v>150977</v>
      </c>
      <c r="CA117" s="62">
        <f t="shared" si="56"/>
        <v>9211</v>
      </c>
      <c r="CB117" s="62">
        <f t="shared" si="70"/>
        <v>754479</v>
      </c>
      <c r="CC117" s="126">
        <f t="shared" si="70"/>
        <v>279</v>
      </c>
      <c r="CD117" s="369">
        <v>6962598</v>
      </c>
      <c r="CE117" s="369">
        <v>475977</v>
      </c>
      <c r="CF117" s="152">
        <v>6468638</v>
      </c>
      <c r="CG117" s="153">
        <v>441677</v>
      </c>
      <c r="CH117" s="153">
        <v>3240411</v>
      </c>
      <c r="CI117" s="153">
        <v>228260</v>
      </c>
      <c r="CJ117" s="153">
        <v>52218</v>
      </c>
      <c r="CK117" s="154">
        <v>2089</v>
      </c>
      <c r="CL117" s="62">
        <f t="shared" si="71"/>
        <v>5905433</v>
      </c>
      <c r="CM117" s="126">
        <f t="shared" si="72"/>
        <v>174124</v>
      </c>
      <c r="CN117" s="62">
        <f t="shared" si="80"/>
        <v>3824972</v>
      </c>
      <c r="CO117" s="62">
        <f t="shared" si="81"/>
        <v>97315</v>
      </c>
      <c r="CP117" s="155">
        <f t="shared" si="95"/>
        <v>9730405</v>
      </c>
      <c r="CQ117" s="153">
        <f t="shared" si="74"/>
        <v>271439</v>
      </c>
      <c r="CR117" s="153">
        <f t="shared" si="75"/>
        <v>9761267</v>
      </c>
      <c r="CS117" s="153">
        <f t="shared" si="76"/>
        <v>672026</v>
      </c>
      <c r="CT117" s="245">
        <v>83311</v>
      </c>
      <c r="CU117" s="153">
        <f t="shared" si="77"/>
        <v>19491672</v>
      </c>
      <c r="CV117" s="154">
        <f t="shared" si="78"/>
        <v>1026776</v>
      </c>
      <c r="CW117" s="153">
        <f t="shared" si="82"/>
        <v>44.84855135750902</v>
      </c>
      <c r="CX117" s="153">
        <f t="shared" si="83"/>
        <v>1.3223770647427378</v>
      </c>
      <c r="CY117" s="153">
        <f t="shared" si="84"/>
        <v>29.048581735333208</v>
      </c>
      <c r="CZ117" s="153">
        <f t="shared" si="85"/>
        <v>0.7390544902221379</v>
      </c>
      <c r="DA117" s="155">
        <f t="shared" si="86"/>
        <v>73.89713309284222</v>
      </c>
      <c r="DB117" s="155">
        <f t="shared" si="87"/>
        <v>2.0614315549648756</v>
      </c>
      <c r="DC117" s="155">
        <f t="shared" si="88"/>
        <v>52.8771444845263</v>
      </c>
      <c r="DD117" s="155">
        <f t="shared" si="89"/>
        <v>3.6147864059236756</v>
      </c>
      <c r="DE117" s="155">
        <f t="shared" si="90"/>
        <v>74.13151319536738</v>
      </c>
      <c r="DF117" s="63">
        <f t="shared" si="91"/>
        <v>5.103671919498766</v>
      </c>
      <c r="DG117" s="63">
        <f t="shared" si="92"/>
        <v>0.6327017277387507</v>
      </c>
      <c r="DH117" s="155">
        <f t="shared" si="93"/>
        <v>148.0286462882096</v>
      </c>
      <c r="DI117" s="131">
        <f t="shared" si="94"/>
        <v>7.797805202202393</v>
      </c>
      <c r="DJ117" s="133" t="s">
        <v>838</v>
      </c>
      <c r="DK117" s="58"/>
      <c r="DL117" s="58"/>
      <c r="DM117" s="134" t="s">
        <v>838</v>
      </c>
      <c r="DN117" s="255"/>
      <c r="DO117" s="256"/>
    </row>
    <row r="118" spans="1:119" ht="15">
      <c r="A118" s="26">
        <v>33006</v>
      </c>
      <c r="B118" s="23" t="s">
        <v>731</v>
      </c>
      <c r="C118" s="97" t="s">
        <v>809</v>
      </c>
      <c r="D118" s="40" t="s">
        <v>272</v>
      </c>
      <c r="E118" s="90" t="s">
        <v>273</v>
      </c>
      <c r="F118" s="22" t="s">
        <v>949</v>
      </c>
      <c r="G118" s="35" t="s">
        <v>1692</v>
      </c>
      <c r="H118" s="33" t="s">
        <v>1693</v>
      </c>
      <c r="I118" s="16" t="s">
        <v>1297</v>
      </c>
      <c r="J118" s="44" t="s">
        <v>1298</v>
      </c>
      <c r="K118" s="16" t="s">
        <v>1299</v>
      </c>
      <c r="L118" s="104">
        <v>7338</v>
      </c>
      <c r="M118" s="59">
        <v>7450</v>
      </c>
      <c r="N118" s="71">
        <f t="shared" si="96"/>
        <v>0.005011185682326613</v>
      </c>
      <c r="O118" s="59"/>
      <c r="P118" s="59"/>
      <c r="Q118" s="59"/>
      <c r="R118" s="105"/>
      <c r="S118" s="115">
        <v>0.14172799127827745</v>
      </c>
      <c r="T118" s="60">
        <v>0.078</v>
      </c>
      <c r="U118" s="61">
        <v>30086</v>
      </c>
      <c r="V118" s="61">
        <v>605</v>
      </c>
      <c r="W118" s="60">
        <v>0.04088307440719542</v>
      </c>
      <c r="X118" s="116">
        <v>211914</v>
      </c>
      <c r="Y118" s="315">
        <v>0.6199</v>
      </c>
      <c r="Z118" s="316">
        <v>0.0799</v>
      </c>
      <c r="AA118" s="316">
        <v>0.071</v>
      </c>
      <c r="AB118" s="316">
        <v>0.0444</v>
      </c>
      <c r="AC118" s="316">
        <v>0</v>
      </c>
      <c r="AD118" s="316">
        <v>0.1066</v>
      </c>
      <c r="AE118" s="316">
        <v>0.0089</v>
      </c>
      <c r="AF118" s="316">
        <v>0.0693</v>
      </c>
      <c r="AG118" s="329">
        <v>1340.78</v>
      </c>
      <c r="AH118" s="329">
        <v>5.56</v>
      </c>
      <c r="AI118" s="330">
        <v>2461.66</v>
      </c>
      <c r="AJ118" s="315">
        <v>0.7383</v>
      </c>
      <c r="AK118" s="316">
        <v>0.095</v>
      </c>
      <c r="AL118" s="316">
        <v>0</v>
      </c>
      <c r="AM118" s="316">
        <v>0.11</v>
      </c>
      <c r="AN118" s="316">
        <v>0.045</v>
      </c>
      <c r="AO118" s="316">
        <v>0</v>
      </c>
      <c r="AP118" s="316">
        <v>0.005</v>
      </c>
      <c r="AQ118" s="316">
        <v>0.0067</v>
      </c>
      <c r="AR118" s="316"/>
      <c r="AS118" s="316"/>
      <c r="AT118" s="316"/>
      <c r="AU118" s="316"/>
      <c r="AV118" s="345"/>
      <c r="AW118" s="359">
        <v>0</v>
      </c>
      <c r="AX118" s="354">
        <v>0</v>
      </c>
      <c r="AY118" s="354">
        <v>16.33</v>
      </c>
      <c r="AZ118" s="354">
        <v>791.45</v>
      </c>
      <c r="BA118" s="354">
        <v>1653.88</v>
      </c>
      <c r="BB118" s="354">
        <v>2461.66</v>
      </c>
      <c r="BC118" s="360">
        <v>16.33</v>
      </c>
      <c r="BD118" s="254">
        <v>98384</v>
      </c>
      <c r="BE118" s="254">
        <v>674</v>
      </c>
      <c r="BF118" s="254">
        <v>197003</v>
      </c>
      <c r="BG118" s="254">
        <v>10047</v>
      </c>
      <c r="BH118" s="254">
        <v>3184</v>
      </c>
      <c r="BI118" s="254">
        <v>224</v>
      </c>
      <c r="BJ118" s="254">
        <v>5617</v>
      </c>
      <c r="BK118" s="254">
        <v>343</v>
      </c>
      <c r="BL118" s="254">
        <v>28028</v>
      </c>
      <c r="BM118" s="254">
        <v>10</v>
      </c>
      <c r="BN118" s="295">
        <v>184546</v>
      </c>
      <c r="BO118" s="296">
        <v>1264</v>
      </c>
      <c r="BP118" s="296">
        <v>135219</v>
      </c>
      <c r="BQ118" s="296">
        <v>6896</v>
      </c>
      <c r="BR118" s="62"/>
      <c r="BS118" s="126"/>
      <c r="BT118" s="62">
        <f t="shared" si="53"/>
        <v>282930</v>
      </c>
      <c r="BU118" s="62">
        <f t="shared" si="53"/>
        <v>1938</v>
      </c>
      <c r="BV118" s="253">
        <f t="shared" si="53"/>
        <v>332222</v>
      </c>
      <c r="BW118" s="253">
        <f t="shared" si="53"/>
        <v>16943</v>
      </c>
      <c r="BX118" s="62">
        <f t="shared" si="54"/>
        <v>3184</v>
      </c>
      <c r="BY118" s="62">
        <f t="shared" si="54"/>
        <v>224</v>
      </c>
      <c r="BZ118" s="62">
        <f t="shared" si="55"/>
        <v>5617</v>
      </c>
      <c r="CA118" s="62">
        <f t="shared" si="56"/>
        <v>343</v>
      </c>
      <c r="CB118" s="62">
        <f t="shared" si="70"/>
        <v>28028</v>
      </c>
      <c r="CC118" s="126">
        <f t="shared" si="70"/>
        <v>10</v>
      </c>
      <c r="CD118" s="369">
        <v>521123</v>
      </c>
      <c r="CE118" s="369">
        <v>35680</v>
      </c>
      <c r="CF118" s="152">
        <v>473113</v>
      </c>
      <c r="CG118" s="153">
        <v>32335</v>
      </c>
      <c r="CH118" s="153">
        <v>419386</v>
      </c>
      <c r="CI118" s="153">
        <v>29522</v>
      </c>
      <c r="CJ118" s="153">
        <v>4868</v>
      </c>
      <c r="CK118" s="154">
        <v>194</v>
      </c>
      <c r="CL118" s="62">
        <f t="shared" si="71"/>
        <v>332216</v>
      </c>
      <c r="CM118" s="126">
        <f t="shared" si="72"/>
        <v>11298</v>
      </c>
      <c r="CN118" s="62">
        <f t="shared" si="80"/>
        <v>319765</v>
      </c>
      <c r="CO118" s="62">
        <f t="shared" si="81"/>
        <v>8160</v>
      </c>
      <c r="CP118" s="155">
        <f t="shared" si="95"/>
        <v>651981</v>
      </c>
      <c r="CQ118" s="153">
        <f t="shared" si="74"/>
        <v>19458</v>
      </c>
      <c r="CR118" s="153">
        <f t="shared" si="75"/>
        <v>897367</v>
      </c>
      <c r="CS118" s="153">
        <f t="shared" si="76"/>
        <v>62051</v>
      </c>
      <c r="CT118" s="245">
        <v>2912</v>
      </c>
      <c r="CU118" s="153">
        <f t="shared" si="77"/>
        <v>1549348</v>
      </c>
      <c r="CV118" s="154">
        <f t="shared" si="78"/>
        <v>84421</v>
      </c>
      <c r="CW118" s="153">
        <f t="shared" si="82"/>
        <v>44.59275167785235</v>
      </c>
      <c r="CX118" s="153">
        <f t="shared" si="83"/>
        <v>1.5165100671140939</v>
      </c>
      <c r="CY118" s="153">
        <f t="shared" si="84"/>
        <v>42.921476510067116</v>
      </c>
      <c r="CZ118" s="153">
        <f t="shared" si="85"/>
        <v>1.0953020134228189</v>
      </c>
      <c r="DA118" s="155">
        <f t="shared" si="86"/>
        <v>87.51422818791946</v>
      </c>
      <c r="DB118" s="155">
        <f t="shared" si="87"/>
        <v>2.6118120805369127</v>
      </c>
      <c r="DC118" s="155">
        <f t="shared" si="88"/>
        <v>69.94939597315437</v>
      </c>
      <c r="DD118" s="155">
        <f t="shared" si="89"/>
        <v>4.789261744966443</v>
      </c>
      <c r="DE118" s="155">
        <f t="shared" si="90"/>
        <v>120.45194630872483</v>
      </c>
      <c r="DF118" s="63">
        <f t="shared" si="91"/>
        <v>8.328993288590604</v>
      </c>
      <c r="DG118" s="63">
        <f t="shared" si="92"/>
        <v>0.3908724832214765</v>
      </c>
      <c r="DH118" s="155">
        <f t="shared" si="93"/>
        <v>207.96617449664427</v>
      </c>
      <c r="DI118" s="131">
        <f t="shared" si="94"/>
        <v>11.331677852348994</v>
      </c>
      <c r="DJ118" s="133" t="s">
        <v>838</v>
      </c>
      <c r="DK118" s="58"/>
      <c r="DL118" s="58"/>
      <c r="DM118" s="134" t="s">
        <v>838</v>
      </c>
      <c r="DN118" s="255"/>
      <c r="DO118" s="256"/>
    </row>
    <row r="119" spans="1:119" ht="15">
      <c r="A119" s="26">
        <v>33015</v>
      </c>
      <c r="B119" s="23" t="s">
        <v>732</v>
      </c>
      <c r="C119" s="97" t="s">
        <v>811</v>
      </c>
      <c r="D119" s="40" t="s">
        <v>274</v>
      </c>
      <c r="E119" s="90" t="s">
        <v>275</v>
      </c>
      <c r="F119" s="22" t="s">
        <v>950</v>
      </c>
      <c r="G119" s="35" t="s">
        <v>1300</v>
      </c>
      <c r="H119" s="33" t="s">
        <v>1694</v>
      </c>
      <c r="I119" s="16" t="s">
        <v>1300</v>
      </c>
      <c r="J119" s="44" t="s">
        <v>1301</v>
      </c>
      <c r="K119" s="16" t="s">
        <v>1302</v>
      </c>
      <c r="L119" s="104">
        <v>235</v>
      </c>
      <c r="M119" s="59">
        <v>226</v>
      </c>
      <c r="N119" s="71">
        <f t="shared" si="96"/>
        <v>-0.013274336283185825</v>
      </c>
      <c r="O119" s="59"/>
      <c r="P119" s="59"/>
      <c r="Q119" s="59"/>
      <c r="R119" s="105"/>
      <c r="S119" s="115">
        <v>0.06382978723404255</v>
      </c>
      <c r="T119" s="60"/>
      <c r="U119" s="61"/>
      <c r="V119" s="61">
        <v>348</v>
      </c>
      <c r="W119" s="60"/>
      <c r="X119" s="116">
        <v>150293</v>
      </c>
      <c r="Y119" s="315">
        <v>0.8181999999999999</v>
      </c>
      <c r="Z119" s="316">
        <v>0.0455</v>
      </c>
      <c r="AA119" s="316">
        <v>0</v>
      </c>
      <c r="AB119" s="316">
        <v>0</v>
      </c>
      <c r="AC119" s="316">
        <v>0</v>
      </c>
      <c r="AD119" s="316">
        <v>0.0909</v>
      </c>
      <c r="AE119" s="316">
        <v>0</v>
      </c>
      <c r="AF119" s="316">
        <v>0.0455</v>
      </c>
      <c r="AG119" s="329">
        <v>579.76</v>
      </c>
      <c r="AH119" s="329">
        <v>0.39</v>
      </c>
      <c r="AI119" s="330">
        <v>664.68</v>
      </c>
      <c r="AJ119" s="315">
        <v>0.5484</v>
      </c>
      <c r="AK119" s="316">
        <v>0.0968</v>
      </c>
      <c r="AL119" s="316">
        <v>0</v>
      </c>
      <c r="AM119" s="316">
        <v>0.35479999999999995</v>
      </c>
      <c r="AN119" s="316">
        <v>0</v>
      </c>
      <c r="AO119" s="316">
        <v>0</v>
      </c>
      <c r="AP119" s="316">
        <v>0</v>
      </c>
      <c r="AQ119" s="316">
        <v>0</v>
      </c>
      <c r="AR119" s="316"/>
      <c r="AS119" s="316"/>
      <c r="AT119" s="316"/>
      <c r="AU119" s="316"/>
      <c r="AV119" s="345"/>
      <c r="AW119" s="359">
        <v>0</v>
      </c>
      <c r="AX119" s="354">
        <v>0</v>
      </c>
      <c r="AY119" s="354">
        <v>0.17</v>
      </c>
      <c r="AZ119" s="354">
        <v>0</v>
      </c>
      <c r="BA119" s="354">
        <v>664.51</v>
      </c>
      <c r="BB119" s="354">
        <v>664.68</v>
      </c>
      <c r="BC119" s="360">
        <v>0.17</v>
      </c>
      <c r="BD119" s="254">
        <v>4618</v>
      </c>
      <c r="BE119" s="254">
        <v>32</v>
      </c>
      <c r="BF119" s="62"/>
      <c r="BG119" s="62"/>
      <c r="BH119" s="254">
        <v>675</v>
      </c>
      <c r="BI119" s="254">
        <v>48</v>
      </c>
      <c r="BJ119" s="254">
        <v>1190</v>
      </c>
      <c r="BK119" s="254">
        <v>73</v>
      </c>
      <c r="BL119" s="254">
        <v>5955</v>
      </c>
      <c r="BM119" s="254">
        <v>2</v>
      </c>
      <c r="BN119" s="295">
        <v>2513</v>
      </c>
      <c r="BO119" s="296">
        <v>17</v>
      </c>
      <c r="BP119" s="62"/>
      <c r="BQ119" s="62"/>
      <c r="BR119" s="62"/>
      <c r="BS119" s="126"/>
      <c r="BT119" s="62">
        <f t="shared" si="53"/>
        <v>7131</v>
      </c>
      <c r="BU119" s="62">
        <f t="shared" si="53"/>
        <v>49</v>
      </c>
      <c r="BV119" s="253">
        <f t="shared" si="53"/>
        <v>0</v>
      </c>
      <c r="BW119" s="253">
        <f t="shared" si="53"/>
        <v>0</v>
      </c>
      <c r="BX119" s="62">
        <f t="shared" si="54"/>
        <v>675</v>
      </c>
      <c r="BY119" s="62">
        <f t="shared" si="54"/>
        <v>48</v>
      </c>
      <c r="BZ119" s="62">
        <f t="shared" si="55"/>
        <v>1190</v>
      </c>
      <c r="CA119" s="62">
        <f t="shared" si="56"/>
        <v>73</v>
      </c>
      <c r="CB119" s="62">
        <f t="shared" si="70"/>
        <v>5955</v>
      </c>
      <c r="CC119" s="126">
        <f t="shared" si="70"/>
        <v>2</v>
      </c>
      <c r="CD119" s="369">
        <v>15264</v>
      </c>
      <c r="CE119" s="369">
        <v>1033</v>
      </c>
      <c r="CF119" s="152">
        <v>14965</v>
      </c>
      <c r="CG119" s="153">
        <v>1012</v>
      </c>
      <c r="CH119" s="153">
        <v>2047</v>
      </c>
      <c r="CI119" s="153">
        <v>144</v>
      </c>
      <c r="CJ119" s="153">
        <v>249</v>
      </c>
      <c r="CK119" s="154">
        <v>10</v>
      </c>
      <c r="CL119" s="62">
        <f t="shared" si="71"/>
        <v>12438</v>
      </c>
      <c r="CM119" s="126">
        <f t="shared" si="72"/>
        <v>155</v>
      </c>
      <c r="CN119" s="62">
        <f t="shared" si="80"/>
        <v>2513</v>
      </c>
      <c r="CO119" s="62">
        <f t="shared" si="81"/>
        <v>17</v>
      </c>
      <c r="CP119" s="155">
        <f t="shared" si="95"/>
        <v>14951</v>
      </c>
      <c r="CQ119" s="153">
        <f t="shared" si="74"/>
        <v>172</v>
      </c>
      <c r="CR119" s="153">
        <f t="shared" si="75"/>
        <v>17261</v>
      </c>
      <c r="CS119" s="153">
        <f t="shared" si="76"/>
        <v>1166</v>
      </c>
      <c r="CT119" s="245">
        <v>96</v>
      </c>
      <c r="CU119" s="153">
        <f t="shared" si="77"/>
        <v>32212</v>
      </c>
      <c r="CV119" s="154">
        <f t="shared" si="78"/>
        <v>1434</v>
      </c>
      <c r="CW119" s="153">
        <f t="shared" si="82"/>
        <v>55.0353982300885</v>
      </c>
      <c r="CX119" s="153">
        <f t="shared" si="83"/>
        <v>0.6858407079646017</v>
      </c>
      <c r="CY119" s="153">
        <f t="shared" si="84"/>
        <v>11.119469026548673</v>
      </c>
      <c r="CZ119" s="153">
        <f t="shared" si="85"/>
        <v>0.0752212389380531</v>
      </c>
      <c r="DA119" s="155">
        <f t="shared" si="86"/>
        <v>66.15486725663717</v>
      </c>
      <c r="DB119" s="155">
        <f t="shared" si="87"/>
        <v>0.7610619469026548</v>
      </c>
      <c r="DC119" s="155">
        <f t="shared" si="88"/>
        <v>67.53982300884955</v>
      </c>
      <c r="DD119" s="155">
        <f t="shared" si="89"/>
        <v>4.570796460176991</v>
      </c>
      <c r="DE119" s="155">
        <f t="shared" si="90"/>
        <v>76.37610619469027</v>
      </c>
      <c r="DF119" s="63">
        <f t="shared" si="91"/>
        <v>5.15929203539823</v>
      </c>
      <c r="DG119" s="63">
        <f t="shared" si="92"/>
        <v>0.4247787610619469</v>
      </c>
      <c r="DH119" s="155">
        <f t="shared" si="93"/>
        <v>142.53097345132744</v>
      </c>
      <c r="DI119" s="131">
        <f t="shared" si="94"/>
        <v>6.345132743362831</v>
      </c>
      <c r="DJ119" s="133" t="s">
        <v>838</v>
      </c>
      <c r="DK119" s="58"/>
      <c r="DL119" s="58"/>
      <c r="DM119" s="134" t="s">
        <v>838</v>
      </c>
      <c r="DN119" s="255"/>
      <c r="DO119" s="256"/>
    </row>
    <row r="120" spans="1:119" ht="15">
      <c r="A120" s="26">
        <v>33019</v>
      </c>
      <c r="B120" s="23" t="s">
        <v>733</v>
      </c>
      <c r="C120" s="97" t="s">
        <v>811</v>
      </c>
      <c r="D120" s="40" t="s">
        <v>276</v>
      </c>
      <c r="E120" s="90" t="s">
        <v>277</v>
      </c>
      <c r="F120" s="22" t="s">
        <v>951</v>
      </c>
      <c r="G120" s="35" t="s">
        <v>1303</v>
      </c>
      <c r="H120" s="33" t="s">
        <v>1695</v>
      </c>
      <c r="I120" s="16" t="s">
        <v>1303</v>
      </c>
      <c r="J120" s="44" t="s">
        <v>1304</v>
      </c>
      <c r="K120" s="16" t="s">
        <v>1305</v>
      </c>
      <c r="L120" s="104">
        <v>1671</v>
      </c>
      <c r="M120" s="59">
        <v>1740</v>
      </c>
      <c r="N120" s="71">
        <f t="shared" si="96"/>
        <v>0.01321839080459771</v>
      </c>
      <c r="O120" s="59"/>
      <c r="P120" s="59"/>
      <c r="Q120" s="59"/>
      <c r="R120" s="105"/>
      <c r="S120" s="115">
        <v>0.25433871932974267</v>
      </c>
      <c r="T120" s="60">
        <v>0.105</v>
      </c>
      <c r="U120" s="61">
        <v>31596</v>
      </c>
      <c r="V120" s="61">
        <v>525</v>
      </c>
      <c r="W120" s="60">
        <v>0.03590664272890485</v>
      </c>
      <c r="X120" s="116">
        <v>145787</v>
      </c>
      <c r="Y120" s="315">
        <v>0.6429</v>
      </c>
      <c r="Z120" s="316">
        <v>0.0195</v>
      </c>
      <c r="AA120" s="316">
        <v>0.0974</v>
      </c>
      <c r="AB120" s="316">
        <v>0.026000000000000002</v>
      </c>
      <c r="AC120" s="316">
        <v>0</v>
      </c>
      <c r="AD120" s="316">
        <v>0.1234</v>
      </c>
      <c r="AE120" s="316">
        <v>0.006500000000000001</v>
      </c>
      <c r="AF120" s="316">
        <v>0.08439999999999999</v>
      </c>
      <c r="AG120" s="329">
        <v>1171.66</v>
      </c>
      <c r="AH120" s="329">
        <v>1.49</v>
      </c>
      <c r="AI120" s="330">
        <v>5273.69</v>
      </c>
      <c r="AJ120" s="315">
        <v>0.7542</v>
      </c>
      <c r="AK120" s="316">
        <v>0.1525</v>
      </c>
      <c r="AL120" s="316">
        <v>0</v>
      </c>
      <c r="AM120" s="316">
        <v>0.0593</v>
      </c>
      <c r="AN120" s="316">
        <v>0.0169</v>
      </c>
      <c r="AO120" s="316">
        <v>0</v>
      </c>
      <c r="AP120" s="316">
        <v>0</v>
      </c>
      <c r="AQ120" s="316">
        <v>0.0169</v>
      </c>
      <c r="AR120" s="316"/>
      <c r="AS120" s="316"/>
      <c r="AT120" s="316"/>
      <c r="AU120" s="316"/>
      <c r="AV120" s="345"/>
      <c r="AW120" s="359">
        <v>0</v>
      </c>
      <c r="AX120" s="354">
        <v>0</v>
      </c>
      <c r="AY120" s="354">
        <v>6.07</v>
      </c>
      <c r="AZ120" s="354">
        <v>4007.63</v>
      </c>
      <c r="BA120" s="354">
        <v>1221.62</v>
      </c>
      <c r="BB120" s="354">
        <v>5235.32</v>
      </c>
      <c r="BC120" s="360">
        <v>6.07</v>
      </c>
      <c r="BD120" s="254">
        <v>25922</v>
      </c>
      <c r="BE120" s="254">
        <v>178</v>
      </c>
      <c r="BF120" s="254">
        <v>48251</v>
      </c>
      <c r="BG120" s="254">
        <v>2461</v>
      </c>
      <c r="BH120" s="254">
        <v>1959</v>
      </c>
      <c r="BI120" s="254">
        <v>138</v>
      </c>
      <c r="BJ120" s="254">
        <v>3455</v>
      </c>
      <c r="BK120" s="254">
        <v>211</v>
      </c>
      <c r="BL120" s="254">
        <v>17244</v>
      </c>
      <c r="BM120" s="254">
        <v>6</v>
      </c>
      <c r="BN120" s="295">
        <v>35846</v>
      </c>
      <c r="BO120" s="296">
        <v>246</v>
      </c>
      <c r="BP120" s="296">
        <v>34013</v>
      </c>
      <c r="BQ120" s="296">
        <v>1735</v>
      </c>
      <c r="BR120" s="62"/>
      <c r="BS120" s="126"/>
      <c r="BT120" s="62">
        <f t="shared" si="53"/>
        <v>61768</v>
      </c>
      <c r="BU120" s="62">
        <f t="shared" si="53"/>
        <v>424</v>
      </c>
      <c r="BV120" s="253">
        <f t="shared" si="53"/>
        <v>82264</v>
      </c>
      <c r="BW120" s="253">
        <f t="shared" si="53"/>
        <v>4196</v>
      </c>
      <c r="BX120" s="62">
        <f t="shared" si="54"/>
        <v>1959</v>
      </c>
      <c r="BY120" s="62">
        <f t="shared" si="54"/>
        <v>138</v>
      </c>
      <c r="BZ120" s="62">
        <f t="shared" si="55"/>
        <v>3455</v>
      </c>
      <c r="CA120" s="62">
        <f t="shared" si="56"/>
        <v>211</v>
      </c>
      <c r="CB120" s="62">
        <f t="shared" si="70"/>
        <v>17244</v>
      </c>
      <c r="CC120" s="126">
        <f t="shared" si="70"/>
        <v>6</v>
      </c>
      <c r="CD120" s="369">
        <v>91887</v>
      </c>
      <c r="CE120" s="369">
        <v>6278</v>
      </c>
      <c r="CF120" s="152">
        <v>85930</v>
      </c>
      <c r="CG120" s="153">
        <v>5868</v>
      </c>
      <c r="CH120" s="153">
        <v>22801</v>
      </c>
      <c r="CI120" s="153">
        <v>1609</v>
      </c>
      <c r="CJ120" s="153">
        <v>1038</v>
      </c>
      <c r="CK120" s="154">
        <v>42</v>
      </c>
      <c r="CL120" s="62">
        <f t="shared" si="71"/>
        <v>96831</v>
      </c>
      <c r="CM120" s="126">
        <f t="shared" si="72"/>
        <v>2994</v>
      </c>
      <c r="CN120" s="62">
        <f t="shared" si="80"/>
        <v>69859</v>
      </c>
      <c r="CO120" s="62">
        <f t="shared" si="81"/>
        <v>1981</v>
      </c>
      <c r="CP120" s="155">
        <f t="shared" si="95"/>
        <v>166690</v>
      </c>
      <c r="CQ120" s="153">
        <f t="shared" si="74"/>
        <v>4975</v>
      </c>
      <c r="CR120" s="153">
        <f t="shared" si="75"/>
        <v>109769</v>
      </c>
      <c r="CS120" s="153">
        <f t="shared" si="76"/>
        <v>7519</v>
      </c>
      <c r="CT120" s="245">
        <v>706</v>
      </c>
      <c r="CU120" s="153">
        <f t="shared" si="77"/>
        <v>276459</v>
      </c>
      <c r="CV120" s="154">
        <f t="shared" si="78"/>
        <v>13200</v>
      </c>
      <c r="CW120" s="153">
        <f t="shared" si="82"/>
        <v>55.65</v>
      </c>
      <c r="CX120" s="153">
        <f t="shared" si="83"/>
        <v>1.7206896551724138</v>
      </c>
      <c r="CY120" s="153">
        <f t="shared" si="84"/>
        <v>40.14885057471265</v>
      </c>
      <c r="CZ120" s="153">
        <f t="shared" si="85"/>
        <v>1.1385057471264368</v>
      </c>
      <c r="DA120" s="155">
        <f t="shared" si="86"/>
        <v>95.79885057471265</v>
      </c>
      <c r="DB120" s="155">
        <f t="shared" si="87"/>
        <v>2.8591954022988504</v>
      </c>
      <c r="DC120" s="155">
        <f t="shared" si="88"/>
        <v>52.80862068965517</v>
      </c>
      <c r="DD120" s="155">
        <f t="shared" si="89"/>
        <v>3.608045977011494</v>
      </c>
      <c r="DE120" s="155">
        <f t="shared" si="90"/>
        <v>63.08563218390805</v>
      </c>
      <c r="DF120" s="63">
        <f t="shared" si="91"/>
        <v>4.321264367816092</v>
      </c>
      <c r="DG120" s="63">
        <f t="shared" si="92"/>
        <v>0.4057471264367816</v>
      </c>
      <c r="DH120" s="155">
        <f t="shared" si="93"/>
        <v>158.8844827586207</v>
      </c>
      <c r="DI120" s="131">
        <f t="shared" si="94"/>
        <v>7.586206896551723</v>
      </c>
      <c r="DJ120" s="133" t="s">
        <v>838</v>
      </c>
      <c r="DK120" s="58"/>
      <c r="DL120" s="58"/>
      <c r="DM120" s="134" t="s">
        <v>839</v>
      </c>
      <c r="DN120" s="255"/>
      <c r="DO120" s="256"/>
    </row>
    <row r="121" spans="1:119" ht="15">
      <c r="A121" s="26">
        <v>33024</v>
      </c>
      <c r="B121" s="23" t="s">
        <v>734</v>
      </c>
      <c r="C121" s="97" t="s">
        <v>811</v>
      </c>
      <c r="D121" s="40" t="s">
        <v>278</v>
      </c>
      <c r="E121" s="90" t="s">
        <v>279</v>
      </c>
      <c r="F121" s="22" t="s">
        <v>952</v>
      </c>
      <c r="G121" s="35" t="s">
        <v>1306</v>
      </c>
      <c r="H121" s="33" t="s">
        <v>1308</v>
      </c>
      <c r="I121" s="16" t="s">
        <v>1306</v>
      </c>
      <c r="J121" s="44" t="s">
        <v>1307</v>
      </c>
      <c r="K121" s="16" t="s">
        <v>1308</v>
      </c>
      <c r="L121" s="104">
        <v>1045</v>
      </c>
      <c r="M121" s="59">
        <v>1083</v>
      </c>
      <c r="N121" s="71">
        <f t="shared" si="96"/>
        <v>0.011695906432748537</v>
      </c>
      <c r="O121" s="59"/>
      <c r="P121" s="59"/>
      <c r="Q121" s="59"/>
      <c r="R121" s="105"/>
      <c r="S121" s="115">
        <v>0.19138755980861244</v>
      </c>
      <c r="T121" s="60">
        <v>0.08800000000000001</v>
      </c>
      <c r="U121" s="61">
        <v>26025</v>
      </c>
      <c r="V121" s="61">
        <v>616</v>
      </c>
      <c r="W121" s="60">
        <v>0.028708133971291867</v>
      </c>
      <c r="X121" s="116">
        <v>137335</v>
      </c>
      <c r="Y121" s="315">
        <v>0.5604</v>
      </c>
      <c r="Z121" s="316">
        <v>0.0659</v>
      </c>
      <c r="AA121" s="316">
        <v>0.022000000000000002</v>
      </c>
      <c r="AB121" s="316">
        <v>0</v>
      </c>
      <c r="AC121" s="316">
        <v>0</v>
      </c>
      <c r="AD121" s="316">
        <v>0.1209</v>
      </c>
      <c r="AE121" s="316">
        <v>0</v>
      </c>
      <c r="AF121" s="316">
        <v>0.23079999999999998</v>
      </c>
      <c r="AG121" s="329">
        <v>884.74</v>
      </c>
      <c r="AH121" s="329">
        <v>1.22</v>
      </c>
      <c r="AI121" s="330">
        <v>1076.7</v>
      </c>
      <c r="AJ121" s="315">
        <v>0.7011</v>
      </c>
      <c r="AK121" s="316">
        <v>0.092</v>
      </c>
      <c r="AL121" s="316">
        <v>0</v>
      </c>
      <c r="AM121" s="316">
        <v>0.1839</v>
      </c>
      <c r="AN121" s="316">
        <v>0</v>
      </c>
      <c r="AO121" s="316">
        <v>0</v>
      </c>
      <c r="AP121" s="316">
        <v>0</v>
      </c>
      <c r="AQ121" s="316">
        <v>0.023</v>
      </c>
      <c r="AR121" s="316"/>
      <c r="AS121" s="316"/>
      <c r="AT121" s="316"/>
      <c r="AU121" s="316"/>
      <c r="AV121" s="345"/>
      <c r="AW121" s="359">
        <v>0</v>
      </c>
      <c r="AX121" s="354">
        <v>0</v>
      </c>
      <c r="AY121" s="354">
        <v>4.06</v>
      </c>
      <c r="AZ121" s="354">
        <v>138.98</v>
      </c>
      <c r="BA121" s="354">
        <v>933.66</v>
      </c>
      <c r="BB121" s="354">
        <v>1076.7</v>
      </c>
      <c r="BC121" s="360">
        <v>4.06</v>
      </c>
      <c r="BD121" s="254">
        <v>19788</v>
      </c>
      <c r="BE121" s="254">
        <v>136</v>
      </c>
      <c r="BF121" s="254">
        <v>28807</v>
      </c>
      <c r="BG121" s="254">
        <v>1469</v>
      </c>
      <c r="BH121" s="62"/>
      <c r="BI121" s="62"/>
      <c r="BJ121" s="62"/>
      <c r="BK121" s="62"/>
      <c r="BL121" s="62"/>
      <c r="BM121" s="62"/>
      <c r="BN121" s="295">
        <v>37843</v>
      </c>
      <c r="BO121" s="296">
        <v>259</v>
      </c>
      <c r="BP121" s="296">
        <v>36715</v>
      </c>
      <c r="BQ121" s="296">
        <v>1872</v>
      </c>
      <c r="BR121" s="62"/>
      <c r="BS121" s="126"/>
      <c r="BT121" s="62">
        <f t="shared" si="53"/>
        <v>57631</v>
      </c>
      <c r="BU121" s="62">
        <f t="shared" si="53"/>
        <v>395</v>
      </c>
      <c r="BV121" s="253">
        <f t="shared" si="53"/>
        <v>65522</v>
      </c>
      <c r="BW121" s="253">
        <f t="shared" si="53"/>
        <v>3341</v>
      </c>
      <c r="BX121" s="62">
        <f t="shared" si="54"/>
        <v>0</v>
      </c>
      <c r="BY121" s="62">
        <f t="shared" si="54"/>
        <v>0</v>
      </c>
      <c r="BZ121" s="62">
        <f t="shared" si="55"/>
        <v>0</v>
      </c>
      <c r="CA121" s="62">
        <f t="shared" si="56"/>
        <v>0</v>
      </c>
      <c r="CB121" s="62">
        <f t="shared" si="70"/>
        <v>0</v>
      </c>
      <c r="CC121" s="126">
        <f t="shared" si="70"/>
        <v>0</v>
      </c>
      <c r="CD121" s="369">
        <v>87672</v>
      </c>
      <c r="CE121" s="369">
        <v>5973</v>
      </c>
      <c r="CF121" s="152">
        <v>80359</v>
      </c>
      <c r="CG121" s="153">
        <v>5467</v>
      </c>
      <c r="CH121" s="153">
        <v>33784</v>
      </c>
      <c r="CI121" s="153">
        <v>2382</v>
      </c>
      <c r="CJ121" s="153">
        <v>897</v>
      </c>
      <c r="CK121" s="154">
        <v>36</v>
      </c>
      <c r="CL121" s="62">
        <f t="shared" si="71"/>
        <v>48595</v>
      </c>
      <c r="CM121" s="126">
        <f t="shared" si="72"/>
        <v>1605</v>
      </c>
      <c r="CN121" s="62">
        <f t="shared" si="80"/>
        <v>74558</v>
      </c>
      <c r="CO121" s="62">
        <f t="shared" si="81"/>
        <v>2131</v>
      </c>
      <c r="CP121" s="155">
        <f t="shared" si="95"/>
        <v>123153</v>
      </c>
      <c r="CQ121" s="153">
        <f t="shared" si="74"/>
        <v>3736</v>
      </c>
      <c r="CR121" s="153">
        <f t="shared" si="75"/>
        <v>115040</v>
      </c>
      <c r="CS121" s="153">
        <f t="shared" si="76"/>
        <v>7885</v>
      </c>
      <c r="CT121" s="245">
        <v>431</v>
      </c>
      <c r="CU121" s="153">
        <f t="shared" si="77"/>
        <v>238193</v>
      </c>
      <c r="CV121" s="154">
        <f t="shared" si="78"/>
        <v>12052</v>
      </c>
      <c r="CW121" s="153">
        <f t="shared" si="82"/>
        <v>44.87072945521699</v>
      </c>
      <c r="CX121" s="153">
        <f t="shared" si="83"/>
        <v>1.481994459833795</v>
      </c>
      <c r="CY121" s="153">
        <f t="shared" si="84"/>
        <v>68.84395198522623</v>
      </c>
      <c r="CZ121" s="153">
        <f t="shared" si="85"/>
        <v>1.9676823638042475</v>
      </c>
      <c r="DA121" s="155">
        <f t="shared" si="86"/>
        <v>113.71468144044321</v>
      </c>
      <c r="DB121" s="155">
        <f t="shared" si="87"/>
        <v>3.4496768236380424</v>
      </c>
      <c r="DC121" s="155">
        <f t="shared" si="88"/>
        <v>80.95290858725762</v>
      </c>
      <c r="DD121" s="155">
        <f t="shared" si="89"/>
        <v>5.515235457063712</v>
      </c>
      <c r="DE121" s="155">
        <f t="shared" si="90"/>
        <v>106.22345337026778</v>
      </c>
      <c r="DF121" s="63">
        <f t="shared" si="91"/>
        <v>7.280701754385965</v>
      </c>
      <c r="DG121" s="63">
        <f t="shared" si="92"/>
        <v>0.3979686057248384</v>
      </c>
      <c r="DH121" s="155">
        <f t="shared" si="93"/>
        <v>219.938134810711</v>
      </c>
      <c r="DI121" s="131">
        <f t="shared" si="94"/>
        <v>11.128347183748845</v>
      </c>
      <c r="DJ121" s="133" t="s">
        <v>838</v>
      </c>
      <c r="DK121" s="58"/>
      <c r="DL121" s="58"/>
      <c r="DM121" s="134" t="s">
        <v>839</v>
      </c>
      <c r="DN121" s="255"/>
      <c r="DO121" s="256"/>
    </row>
    <row r="122" spans="1:119" ht="15">
      <c r="A122" s="26">
        <v>33028</v>
      </c>
      <c r="B122" s="23" t="s">
        <v>735</v>
      </c>
      <c r="C122" s="97" t="s">
        <v>811</v>
      </c>
      <c r="D122" s="40" t="s">
        <v>280</v>
      </c>
      <c r="E122" s="90" t="s">
        <v>281</v>
      </c>
      <c r="F122" s="22" t="s">
        <v>953</v>
      </c>
      <c r="G122" s="35" t="s">
        <v>1696</v>
      </c>
      <c r="H122" s="33" t="s">
        <v>1697</v>
      </c>
      <c r="I122" s="16" t="s">
        <v>1309</v>
      </c>
      <c r="J122" s="44" t="s">
        <v>1310</v>
      </c>
      <c r="K122" s="16" t="s">
        <v>1311</v>
      </c>
      <c r="L122" s="104">
        <v>578</v>
      </c>
      <c r="M122" s="59">
        <v>597</v>
      </c>
      <c r="N122" s="71">
        <f t="shared" si="96"/>
        <v>0.010608598548297024</v>
      </c>
      <c r="O122" s="59"/>
      <c r="P122" s="59"/>
      <c r="Q122" s="59"/>
      <c r="R122" s="105"/>
      <c r="S122" s="115">
        <v>0.21626297577854672</v>
      </c>
      <c r="T122" s="60">
        <v>0.226</v>
      </c>
      <c r="U122" s="61">
        <v>24705</v>
      </c>
      <c r="V122" s="61">
        <v>481</v>
      </c>
      <c r="W122" s="60">
        <v>0.05190311418685121</v>
      </c>
      <c r="X122" s="116">
        <v>97403</v>
      </c>
      <c r="Y122" s="315">
        <v>0.7018000000000001</v>
      </c>
      <c r="Z122" s="316">
        <v>0.0175</v>
      </c>
      <c r="AA122" s="316">
        <v>0.0702</v>
      </c>
      <c r="AB122" s="316">
        <v>0</v>
      </c>
      <c r="AC122" s="316">
        <v>0</v>
      </c>
      <c r="AD122" s="316">
        <v>0.0526</v>
      </c>
      <c r="AE122" s="316">
        <v>0</v>
      </c>
      <c r="AF122" s="316">
        <v>0.15789999999999998</v>
      </c>
      <c r="AG122" s="329">
        <v>594.52</v>
      </c>
      <c r="AH122" s="329">
        <v>1</v>
      </c>
      <c r="AI122" s="330">
        <v>805.23</v>
      </c>
      <c r="AJ122" s="315">
        <v>0.7082999999999999</v>
      </c>
      <c r="AK122" s="316">
        <v>0.0833</v>
      </c>
      <c r="AL122" s="316">
        <v>0</v>
      </c>
      <c r="AM122" s="316">
        <v>0.20829999999999999</v>
      </c>
      <c r="AN122" s="316">
        <v>0</v>
      </c>
      <c r="AO122" s="316">
        <v>0</v>
      </c>
      <c r="AP122" s="316">
        <v>0</v>
      </c>
      <c r="AQ122" s="316">
        <v>0</v>
      </c>
      <c r="AR122" s="316"/>
      <c r="AS122" s="316"/>
      <c r="AT122" s="316"/>
      <c r="AU122" s="316"/>
      <c r="AV122" s="345"/>
      <c r="AW122" s="359">
        <v>0</v>
      </c>
      <c r="AX122" s="354">
        <v>0</v>
      </c>
      <c r="AY122" s="354">
        <v>5.63</v>
      </c>
      <c r="AZ122" s="354">
        <v>126.46</v>
      </c>
      <c r="BA122" s="354">
        <v>673.14</v>
      </c>
      <c r="BB122" s="354">
        <v>805.23</v>
      </c>
      <c r="BC122" s="360">
        <v>5.63</v>
      </c>
      <c r="BD122" s="254">
        <v>11495</v>
      </c>
      <c r="BE122" s="254">
        <v>79</v>
      </c>
      <c r="BF122" s="254">
        <v>20931</v>
      </c>
      <c r="BG122" s="254">
        <v>1067</v>
      </c>
      <c r="BH122" s="62"/>
      <c r="BI122" s="62"/>
      <c r="BJ122" s="62"/>
      <c r="BK122" s="62"/>
      <c r="BL122" s="62"/>
      <c r="BM122" s="62"/>
      <c r="BN122" s="295">
        <v>7848</v>
      </c>
      <c r="BO122" s="296">
        <v>54</v>
      </c>
      <c r="BP122" s="296">
        <v>13724</v>
      </c>
      <c r="BQ122" s="296">
        <v>700</v>
      </c>
      <c r="BR122" s="62"/>
      <c r="BS122" s="126"/>
      <c r="BT122" s="62">
        <f t="shared" si="53"/>
        <v>19343</v>
      </c>
      <c r="BU122" s="62">
        <f t="shared" si="53"/>
        <v>133</v>
      </c>
      <c r="BV122" s="253">
        <f t="shared" si="53"/>
        <v>34655</v>
      </c>
      <c r="BW122" s="253">
        <f t="shared" si="53"/>
        <v>1767</v>
      </c>
      <c r="BX122" s="62">
        <f t="shared" si="54"/>
        <v>0</v>
      </c>
      <c r="BY122" s="62">
        <f t="shared" si="54"/>
        <v>0</v>
      </c>
      <c r="BZ122" s="62">
        <f t="shared" si="55"/>
        <v>0</v>
      </c>
      <c r="CA122" s="62">
        <f t="shared" si="56"/>
        <v>0</v>
      </c>
      <c r="CB122" s="62">
        <f t="shared" si="70"/>
        <v>0</v>
      </c>
      <c r="CC122" s="126">
        <f t="shared" si="70"/>
        <v>0</v>
      </c>
      <c r="CD122" s="369">
        <v>53233</v>
      </c>
      <c r="CE122" s="369">
        <v>3649</v>
      </c>
      <c r="CF122" s="152">
        <v>46389</v>
      </c>
      <c r="CG122" s="153">
        <v>3179</v>
      </c>
      <c r="CH122" s="153">
        <v>24128</v>
      </c>
      <c r="CI122" s="153">
        <v>1702</v>
      </c>
      <c r="CJ122" s="153">
        <v>845</v>
      </c>
      <c r="CK122" s="154">
        <v>34</v>
      </c>
      <c r="CL122" s="62">
        <f t="shared" si="71"/>
        <v>32426</v>
      </c>
      <c r="CM122" s="126">
        <f t="shared" si="72"/>
        <v>1146</v>
      </c>
      <c r="CN122" s="62">
        <f t="shared" si="80"/>
        <v>21572</v>
      </c>
      <c r="CO122" s="62">
        <f t="shared" si="81"/>
        <v>754</v>
      </c>
      <c r="CP122" s="155">
        <f t="shared" si="95"/>
        <v>53998</v>
      </c>
      <c r="CQ122" s="153">
        <f t="shared" si="74"/>
        <v>1900</v>
      </c>
      <c r="CR122" s="153">
        <f t="shared" si="75"/>
        <v>71362</v>
      </c>
      <c r="CS122" s="153">
        <f t="shared" si="76"/>
        <v>4915</v>
      </c>
      <c r="CT122" s="245">
        <v>236</v>
      </c>
      <c r="CU122" s="153">
        <f t="shared" si="77"/>
        <v>125360</v>
      </c>
      <c r="CV122" s="154">
        <f t="shared" si="78"/>
        <v>7051</v>
      </c>
      <c r="CW122" s="153">
        <f t="shared" si="82"/>
        <v>54.314907872696814</v>
      </c>
      <c r="CX122" s="153">
        <f t="shared" si="83"/>
        <v>1.9195979899497488</v>
      </c>
      <c r="CY122" s="153">
        <f t="shared" si="84"/>
        <v>36.13400335008375</v>
      </c>
      <c r="CZ122" s="153">
        <f t="shared" si="85"/>
        <v>1.2629815745393635</v>
      </c>
      <c r="DA122" s="155">
        <f t="shared" si="86"/>
        <v>90.44891122278057</v>
      </c>
      <c r="DB122" s="155">
        <f t="shared" si="87"/>
        <v>3.1825795644891124</v>
      </c>
      <c r="DC122" s="155">
        <f t="shared" si="88"/>
        <v>89.16750418760469</v>
      </c>
      <c r="DD122" s="155">
        <f t="shared" si="89"/>
        <v>6.1122278056951425</v>
      </c>
      <c r="DE122" s="155">
        <f t="shared" si="90"/>
        <v>119.53433835845897</v>
      </c>
      <c r="DF122" s="63">
        <f t="shared" si="91"/>
        <v>8.23283082077052</v>
      </c>
      <c r="DG122" s="63">
        <f t="shared" si="92"/>
        <v>0.3953098827470687</v>
      </c>
      <c r="DH122" s="155">
        <f t="shared" si="93"/>
        <v>209.98324958123953</v>
      </c>
      <c r="DI122" s="131">
        <f t="shared" si="94"/>
        <v>11.810720268006701</v>
      </c>
      <c r="DJ122" s="133" t="s">
        <v>838</v>
      </c>
      <c r="DK122" s="58"/>
      <c r="DL122" s="58"/>
      <c r="DM122" s="134" t="s">
        <v>837</v>
      </c>
      <c r="DN122" s="255"/>
      <c r="DO122" s="256"/>
    </row>
    <row r="123" spans="1:119" ht="15">
      <c r="A123" s="26">
        <v>33035</v>
      </c>
      <c r="B123" s="23" t="s">
        <v>736</v>
      </c>
      <c r="C123" s="97" t="s">
        <v>808</v>
      </c>
      <c r="D123" s="40" t="s">
        <v>282</v>
      </c>
      <c r="E123" s="90" t="s">
        <v>283</v>
      </c>
      <c r="F123" s="22" t="s">
        <v>954</v>
      </c>
      <c r="G123" s="35" t="s">
        <v>1698</v>
      </c>
      <c r="H123" s="33" t="s">
        <v>1699</v>
      </c>
      <c r="I123" s="16" t="s">
        <v>1312</v>
      </c>
      <c r="J123" s="44" t="s">
        <v>1313</v>
      </c>
      <c r="K123" s="16" t="s">
        <v>1314</v>
      </c>
      <c r="L123" s="104">
        <v>2198</v>
      </c>
      <c r="M123" s="59">
        <v>2189</v>
      </c>
      <c r="N123" s="71">
        <f t="shared" si="96"/>
        <v>-0.0013704888076747264</v>
      </c>
      <c r="O123" s="59"/>
      <c r="P123" s="59"/>
      <c r="Q123" s="59"/>
      <c r="R123" s="105"/>
      <c r="S123" s="115">
        <v>0.23202911737943585</v>
      </c>
      <c r="T123" s="60">
        <v>0.048</v>
      </c>
      <c r="U123" s="61">
        <v>34611</v>
      </c>
      <c r="V123" s="61">
        <v>766</v>
      </c>
      <c r="W123" s="60">
        <v>0.018198362147406732</v>
      </c>
      <c r="X123" s="116">
        <v>157380</v>
      </c>
      <c r="Y123" s="315">
        <v>0.6567000000000001</v>
      </c>
      <c r="Z123" s="316">
        <v>0.005</v>
      </c>
      <c r="AA123" s="316">
        <v>0.0398</v>
      </c>
      <c r="AB123" s="316">
        <v>0</v>
      </c>
      <c r="AC123" s="316">
        <v>0</v>
      </c>
      <c r="AD123" s="316">
        <v>0.2139</v>
      </c>
      <c r="AE123" s="316">
        <v>0</v>
      </c>
      <c r="AF123" s="316">
        <v>0.08460000000000001</v>
      </c>
      <c r="AG123" s="329">
        <v>10587.28</v>
      </c>
      <c r="AH123" s="329">
        <v>0.21</v>
      </c>
      <c r="AI123" s="330">
        <v>32855.56</v>
      </c>
      <c r="AJ123" s="315">
        <v>0.7471</v>
      </c>
      <c r="AK123" s="316">
        <v>0.1471</v>
      </c>
      <c r="AL123" s="316">
        <v>0</v>
      </c>
      <c r="AM123" s="316">
        <v>0.0588</v>
      </c>
      <c r="AN123" s="316">
        <v>0</v>
      </c>
      <c r="AO123" s="316">
        <v>0</v>
      </c>
      <c r="AP123" s="316">
        <v>0</v>
      </c>
      <c r="AQ123" s="316">
        <v>0.0471</v>
      </c>
      <c r="AR123" s="316">
        <v>0.245</v>
      </c>
      <c r="AS123" s="316">
        <v>0.3576</v>
      </c>
      <c r="AT123" s="316">
        <v>0</v>
      </c>
      <c r="AU123" s="316">
        <v>0</v>
      </c>
      <c r="AV123" s="345">
        <v>0.39740000000000003</v>
      </c>
      <c r="AW123" s="359">
        <v>0</v>
      </c>
      <c r="AX123" s="354">
        <v>0</v>
      </c>
      <c r="AY123" s="354">
        <v>29.22</v>
      </c>
      <c r="AZ123" s="354">
        <v>230.17</v>
      </c>
      <c r="BA123" s="354">
        <v>32472.96</v>
      </c>
      <c r="BB123" s="354">
        <v>32732.35</v>
      </c>
      <c r="BC123" s="360">
        <v>29.22</v>
      </c>
      <c r="BD123" s="254">
        <v>28886</v>
      </c>
      <c r="BE123" s="254">
        <v>198</v>
      </c>
      <c r="BF123" s="254">
        <v>71302</v>
      </c>
      <c r="BG123" s="254">
        <v>3636</v>
      </c>
      <c r="BH123" s="62"/>
      <c r="BI123" s="62"/>
      <c r="BJ123" s="62"/>
      <c r="BK123" s="62"/>
      <c r="BL123" s="254">
        <v>6424</v>
      </c>
      <c r="BM123" s="254">
        <v>2</v>
      </c>
      <c r="BN123" s="295">
        <v>18553</v>
      </c>
      <c r="BO123" s="296">
        <v>127</v>
      </c>
      <c r="BP123" s="296">
        <v>30571</v>
      </c>
      <c r="BQ123" s="296">
        <v>1559</v>
      </c>
      <c r="BR123" s="62"/>
      <c r="BS123" s="126"/>
      <c r="BT123" s="62">
        <f t="shared" si="53"/>
        <v>47439</v>
      </c>
      <c r="BU123" s="62">
        <f t="shared" si="53"/>
        <v>325</v>
      </c>
      <c r="BV123" s="253">
        <f t="shared" si="53"/>
        <v>101873</v>
      </c>
      <c r="BW123" s="253">
        <f t="shared" si="53"/>
        <v>5195</v>
      </c>
      <c r="BX123" s="62">
        <f t="shared" si="54"/>
        <v>0</v>
      </c>
      <c r="BY123" s="62">
        <f t="shared" si="54"/>
        <v>0</v>
      </c>
      <c r="BZ123" s="62">
        <f t="shared" si="55"/>
        <v>0</v>
      </c>
      <c r="CA123" s="62">
        <f t="shared" si="56"/>
        <v>0</v>
      </c>
      <c r="CB123" s="62">
        <f t="shared" si="70"/>
        <v>6424</v>
      </c>
      <c r="CC123" s="126">
        <f t="shared" si="70"/>
        <v>2</v>
      </c>
      <c r="CD123" s="369">
        <v>107613</v>
      </c>
      <c r="CE123" s="369">
        <v>7333</v>
      </c>
      <c r="CF123" s="152">
        <v>99197</v>
      </c>
      <c r="CG123" s="153">
        <v>6746</v>
      </c>
      <c r="CH123" s="153">
        <v>28410</v>
      </c>
      <c r="CI123" s="153">
        <v>2006</v>
      </c>
      <c r="CJ123" s="153">
        <v>891</v>
      </c>
      <c r="CK123" s="154">
        <v>37</v>
      </c>
      <c r="CL123" s="62">
        <f t="shared" si="71"/>
        <v>106612</v>
      </c>
      <c r="CM123" s="126">
        <f t="shared" si="72"/>
        <v>3836</v>
      </c>
      <c r="CN123" s="62">
        <f t="shared" si="80"/>
        <v>49124</v>
      </c>
      <c r="CO123" s="62">
        <f t="shared" si="81"/>
        <v>1686</v>
      </c>
      <c r="CP123" s="155">
        <f t="shared" si="95"/>
        <v>155736</v>
      </c>
      <c r="CQ123" s="153">
        <f t="shared" si="74"/>
        <v>5522</v>
      </c>
      <c r="CR123" s="153">
        <f t="shared" si="75"/>
        <v>128498</v>
      </c>
      <c r="CS123" s="153">
        <f t="shared" si="76"/>
        <v>8789</v>
      </c>
      <c r="CT123" s="245">
        <v>886</v>
      </c>
      <c r="CU123" s="153">
        <f t="shared" si="77"/>
        <v>284234</v>
      </c>
      <c r="CV123" s="154">
        <f t="shared" si="78"/>
        <v>15197</v>
      </c>
      <c r="CW123" s="153">
        <f t="shared" si="82"/>
        <v>48.7035175879397</v>
      </c>
      <c r="CX123" s="153">
        <f t="shared" si="83"/>
        <v>1.7523983554134308</v>
      </c>
      <c r="CY123" s="153">
        <f t="shared" si="84"/>
        <v>22.441297396071267</v>
      </c>
      <c r="CZ123" s="153">
        <f t="shared" si="85"/>
        <v>0.7702147099132024</v>
      </c>
      <c r="DA123" s="155">
        <f t="shared" si="86"/>
        <v>71.14481498401096</v>
      </c>
      <c r="DB123" s="155">
        <f t="shared" si="87"/>
        <v>2.522613065326633</v>
      </c>
      <c r="DC123" s="155">
        <f t="shared" si="88"/>
        <v>49.1608040201005</v>
      </c>
      <c r="DD123" s="155">
        <f t="shared" si="89"/>
        <v>3.3499314755596163</v>
      </c>
      <c r="DE123" s="155">
        <f t="shared" si="90"/>
        <v>58.701690269529465</v>
      </c>
      <c r="DF123" s="63">
        <f t="shared" si="91"/>
        <v>4.015075376884422</v>
      </c>
      <c r="DG123" s="63">
        <f t="shared" si="92"/>
        <v>0.4047510278666058</v>
      </c>
      <c r="DH123" s="155">
        <f t="shared" si="93"/>
        <v>129.84650525354044</v>
      </c>
      <c r="DI123" s="131">
        <f t="shared" si="94"/>
        <v>6.942439470077661</v>
      </c>
      <c r="DJ123" s="133" t="s">
        <v>838</v>
      </c>
      <c r="DK123" s="58"/>
      <c r="DL123" s="58"/>
      <c r="DM123" s="134" t="s">
        <v>838</v>
      </c>
      <c r="DN123" s="255"/>
      <c r="DO123" s="256"/>
    </row>
    <row r="124" spans="1:119" ht="15">
      <c r="A124" s="26">
        <v>33042</v>
      </c>
      <c r="B124" s="23" t="s">
        <v>737</v>
      </c>
      <c r="C124" s="97" t="s">
        <v>809</v>
      </c>
      <c r="D124" s="40" t="s">
        <v>284</v>
      </c>
      <c r="E124" s="90" t="s">
        <v>285</v>
      </c>
      <c r="F124" s="22" t="s">
        <v>948</v>
      </c>
      <c r="G124" s="35" t="s">
        <v>1700</v>
      </c>
      <c r="H124" s="33" t="s">
        <v>1701</v>
      </c>
      <c r="I124" s="16" t="s">
        <v>1315</v>
      </c>
      <c r="J124" s="44" t="s">
        <v>1316</v>
      </c>
      <c r="K124" s="16" t="s">
        <v>1317</v>
      </c>
      <c r="L124" s="104">
        <v>83129</v>
      </c>
      <c r="M124" s="59">
        <v>87017</v>
      </c>
      <c r="N124" s="71">
        <f t="shared" si="96"/>
        <v>0.014893641472355982</v>
      </c>
      <c r="O124" s="59"/>
      <c r="P124" s="59"/>
      <c r="Q124" s="59"/>
      <c r="R124" s="105"/>
      <c r="S124" s="115">
        <v>0.13070047757100411</v>
      </c>
      <c r="T124" s="60">
        <v>0.06</v>
      </c>
      <c r="U124" s="61">
        <v>33533</v>
      </c>
      <c r="V124" s="61">
        <v>740</v>
      </c>
      <c r="W124" s="60">
        <v>0.044148251512709166</v>
      </c>
      <c r="X124" s="116">
        <v>257242</v>
      </c>
      <c r="Y124" s="315">
        <v>0.573</v>
      </c>
      <c r="Z124" s="316">
        <v>0.06860000000000001</v>
      </c>
      <c r="AA124" s="316">
        <v>0.08259999999999999</v>
      </c>
      <c r="AB124" s="316">
        <v>0.0637</v>
      </c>
      <c r="AC124" s="316">
        <v>0.0217</v>
      </c>
      <c r="AD124" s="316">
        <v>0.1705</v>
      </c>
      <c r="AE124" s="316">
        <v>0.0018</v>
      </c>
      <c r="AF124" s="316">
        <v>0.0181</v>
      </c>
      <c r="AG124" s="329">
        <v>13918.23</v>
      </c>
      <c r="AH124" s="329">
        <v>6.25</v>
      </c>
      <c r="AI124" s="330">
        <v>31485.6</v>
      </c>
      <c r="AJ124" s="315">
        <v>0.7948000000000001</v>
      </c>
      <c r="AK124" s="316">
        <v>0.08289999999999999</v>
      </c>
      <c r="AL124" s="316">
        <v>0.0425</v>
      </c>
      <c r="AM124" s="316">
        <v>0.053200000000000004</v>
      </c>
      <c r="AN124" s="316">
        <v>0.0132</v>
      </c>
      <c r="AO124" s="316">
        <v>0.0029</v>
      </c>
      <c r="AP124" s="316">
        <v>0.0015</v>
      </c>
      <c r="AQ124" s="316">
        <v>0.009000000000000001</v>
      </c>
      <c r="AR124" s="316">
        <v>0.49310000000000004</v>
      </c>
      <c r="AS124" s="316">
        <v>0.2766</v>
      </c>
      <c r="AT124" s="316">
        <v>0.1117</v>
      </c>
      <c r="AU124" s="316">
        <v>0.055</v>
      </c>
      <c r="AV124" s="345">
        <v>0.0637</v>
      </c>
      <c r="AW124" s="359">
        <v>0</v>
      </c>
      <c r="AX124" s="354">
        <v>2962.35</v>
      </c>
      <c r="AY124" s="354">
        <v>1520.5</v>
      </c>
      <c r="AZ124" s="354">
        <v>12822.24</v>
      </c>
      <c r="BA124" s="354">
        <v>14180.51</v>
      </c>
      <c r="BB124" s="354">
        <v>31485.6</v>
      </c>
      <c r="BC124" s="360">
        <v>4482.85</v>
      </c>
      <c r="BD124" s="254">
        <v>1163360</v>
      </c>
      <c r="BE124" s="254">
        <v>7971</v>
      </c>
      <c r="BF124" s="254">
        <v>2212827</v>
      </c>
      <c r="BG124" s="254">
        <v>112854</v>
      </c>
      <c r="BH124" s="62"/>
      <c r="BI124" s="62"/>
      <c r="BJ124" s="62"/>
      <c r="BK124" s="62"/>
      <c r="BL124" s="62"/>
      <c r="BM124" s="62"/>
      <c r="BN124" s="295">
        <v>1384757</v>
      </c>
      <c r="BO124" s="296">
        <v>9488</v>
      </c>
      <c r="BP124" s="296">
        <v>1181462</v>
      </c>
      <c r="BQ124" s="296">
        <v>60255</v>
      </c>
      <c r="BR124" s="62"/>
      <c r="BS124" s="126"/>
      <c r="BT124" s="62">
        <f t="shared" si="53"/>
        <v>2548117</v>
      </c>
      <c r="BU124" s="62">
        <f t="shared" si="53"/>
        <v>17459</v>
      </c>
      <c r="BV124" s="253">
        <f t="shared" si="53"/>
        <v>3394289</v>
      </c>
      <c r="BW124" s="253">
        <f t="shared" si="53"/>
        <v>173109</v>
      </c>
      <c r="BX124" s="62">
        <f t="shared" si="54"/>
        <v>0</v>
      </c>
      <c r="BY124" s="62">
        <f t="shared" si="54"/>
        <v>0</v>
      </c>
      <c r="BZ124" s="62">
        <f t="shared" si="55"/>
        <v>0</v>
      </c>
      <c r="CA124" s="62">
        <f t="shared" si="56"/>
        <v>0</v>
      </c>
      <c r="CB124" s="62">
        <f t="shared" si="70"/>
        <v>0</v>
      </c>
      <c r="CC124" s="126">
        <f t="shared" si="70"/>
        <v>0</v>
      </c>
      <c r="CD124" s="369">
        <v>4514990</v>
      </c>
      <c r="CE124" s="369">
        <v>308308</v>
      </c>
      <c r="CF124" s="152">
        <v>4256384</v>
      </c>
      <c r="CG124" s="153">
        <v>290398</v>
      </c>
      <c r="CH124" s="153">
        <v>1479630</v>
      </c>
      <c r="CI124" s="153">
        <v>104266</v>
      </c>
      <c r="CJ124" s="153">
        <v>27641</v>
      </c>
      <c r="CK124" s="154">
        <v>1106</v>
      </c>
      <c r="CL124" s="62">
        <f t="shared" si="71"/>
        <v>3376187</v>
      </c>
      <c r="CM124" s="126">
        <f t="shared" si="72"/>
        <v>120825</v>
      </c>
      <c r="CN124" s="62">
        <f t="shared" si="80"/>
        <v>2566219</v>
      </c>
      <c r="CO124" s="62">
        <f t="shared" si="81"/>
        <v>69743</v>
      </c>
      <c r="CP124" s="155">
        <f t="shared" si="95"/>
        <v>5942406</v>
      </c>
      <c r="CQ124" s="153">
        <f t="shared" si="74"/>
        <v>190568</v>
      </c>
      <c r="CR124" s="153">
        <f t="shared" si="75"/>
        <v>5763655</v>
      </c>
      <c r="CS124" s="153">
        <f t="shared" si="76"/>
        <v>395770</v>
      </c>
      <c r="CT124" s="245">
        <v>65277</v>
      </c>
      <c r="CU124" s="153">
        <f t="shared" si="77"/>
        <v>11706061</v>
      </c>
      <c r="CV124" s="154">
        <f t="shared" si="78"/>
        <v>651615</v>
      </c>
      <c r="CW124" s="153">
        <f t="shared" si="82"/>
        <v>38.799165680269375</v>
      </c>
      <c r="CX124" s="153">
        <f t="shared" si="83"/>
        <v>1.388521783099854</v>
      </c>
      <c r="CY124" s="153">
        <f t="shared" si="84"/>
        <v>29.491007504280773</v>
      </c>
      <c r="CZ124" s="153">
        <f t="shared" si="85"/>
        <v>0.8014870657457738</v>
      </c>
      <c r="DA124" s="155">
        <f t="shared" si="86"/>
        <v>68.29017318455014</v>
      </c>
      <c r="DB124" s="155">
        <f t="shared" si="87"/>
        <v>2.1900088488456277</v>
      </c>
      <c r="DC124" s="155">
        <f t="shared" si="88"/>
        <v>51.88629807968558</v>
      </c>
      <c r="DD124" s="155">
        <f t="shared" si="89"/>
        <v>3.543077789397474</v>
      </c>
      <c r="DE124" s="155">
        <f t="shared" si="90"/>
        <v>66.23596538607399</v>
      </c>
      <c r="DF124" s="63">
        <f t="shared" si="91"/>
        <v>4.548191732649942</v>
      </c>
      <c r="DG124" s="63">
        <f t="shared" si="92"/>
        <v>0.7501637611041521</v>
      </c>
      <c r="DH124" s="155">
        <f t="shared" si="93"/>
        <v>134.52613857062414</v>
      </c>
      <c r="DI124" s="131">
        <f t="shared" si="94"/>
        <v>7.488364342599721</v>
      </c>
      <c r="DJ124" s="133" t="s">
        <v>837</v>
      </c>
      <c r="DK124" s="58">
        <v>2</v>
      </c>
      <c r="DL124" s="58">
        <v>2</v>
      </c>
      <c r="DM124" s="134" t="s">
        <v>838</v>
      </c>
      <c r="DN124" s="255"/>
      <c r="DO124" s="256"/>
    </row>
    <row r="125" spans="1:119" ht="15">
      <c r="A125" s="26">
        <v>33054</v>
      </c>
      <c r="B125" s="23" t="s">
        <v>738</v>
      </c>
      <c r="C125" s="97" t="s">
        <v>811</v>
      </c>
      <c r="D125" s="40" t="s">
        <v>286</v>
      </c>
      <c r="E125" s="90" t="s">
        <v>287</v>
      </c>
      <c r="F125" s="22" t="s">
        <v>955</v>
      </c>
      <c r="G125" s="35" t="s">
        <v>1318</v>
      </c>
      <c r="H125" s="33" t="s">
        <v>1702</v>
      </c>
      <c r="I125" s="16" t="s">
        <v>1318</v>
      </c>
      <c r="J125" s="44" t="s">
        <v>1319</v>
      </c>
      <c r="K125" s="16" t="s">
        <v>1320</v>
      </c>
      <c r="L125" s="104">
        <v>2439</v>
      </c>
      <c r="M125" s="59">
        <v>2478</v>
      </c>
      <c r="N125" s="71">
        <f t="shared" si="96"/>
        <v>0.005246166263115433</v>
      </c>
      <c r="O125" s="59"/>
      <c r="P125" s="59"/>
      <c r="Q125" s="59"/>
      <c r="R125" s="105"/>
      <c r="S125" s="115">
        <v>0.3034030340303403</v>
      </c>
      <c r="T125" s="60">
        <v>0.08199999999999999</v>
      </c>
      <c r="U125" s="61">
        <v>29257</v>
      </c>
      <c r="V125" s="61">
        <v>616</v>
      </c>
      <c r="W125" s="60">
        <v>0.026650266502665027</v>
      </c>
      <c r="X125" s="116">
        <v>205599</v>
      </c>
      <c r="Y125" s="315">
        <v>0.6606000000000001</v>
      </c>
      <c r="Z125" s="316">
        <v>0.041299999999999996</v>
      </c>
      <c r="AA125" s="316">
        <v>0.036699999999999997</v>
      </c>
      <c r="AB125" s="316">
        <v>0.0046</v>
      </c>
      <c r="AC125" s="316">
        <v>0</v>
      </c>
      <c r="AD125" s="316">
        <v>0.09630000000000001</v>
      </c>
      <c r="AE125" s="316">
        <v>0</v>
      </c>
      <c r="AF125" s="316">
        <v>0.1606</v>
      </c>
      <c r="AG125" s="329">
        <v>333.06</v>
      </c>
      <c r="AH125" s="329">
        <v>7.44</v>
      </c>
      <c r="AI125" s="330">
        <v>457.68</v>
      </c>
      <c r="AJ125" s="315">
        <v>0.7803</v>
      </c>
      <c r="AK125" s="316">
        <v>0.0694</v>
      </c>
      <c r="AL125" s="316">
        <v>0.0116</v>
      </c>
      <c r="AM125" s="316">
        <v>0.1272</v>
      </c>
      <c r="AN125" s="316">
        <v>0.0116</v>
      </c>
      <c r="AO125" s="316">
        <v>0</v>
      </c>
      <c r="AP125" s="316">
        <v>0</v>
      </c>
      <c r="AQ125" s="316">
        <v>0</v>
      </c>
      <c r="AR125" s="316">
        <v>0.6284000000000001</v>
      </c>
      <c r="AS125" s="316">
        <v>0</v>
      </c>
      <c r="AT125" s="316">
        <v>0</v>
      </c>
      <c r="AU125" s="316">
        <v>0.013500000000000002</v>
      </c>
      <c r="AV125" s="345">
        <v>0.35810000000000003</v>
      </c>
      <c r="AW125" s="359">
        <v>0</v>
      </c>
      <c r="AX125" s="354">
        <v>0</v>
      </c>
      <c r="AY125" s="354">
        <v>9.68</v>
      </c>
      <c r="AZ125" s="354">
        <v>38.71</v>
      </c>
      <c r="BA125" s="354">
        <v>409.29</v>
      </c>
      <c r="BB125" s="354">
        <v>457.68</v>
      </c>
      <c r="BC125" s="360">
        <v>9.68</v>
      </c>
      <c r="BD125" s="254">
        <v>40711</v>
      </c>
      <c r="BE125" s="254">
        <v>279</v>
      </c>
      <c r="BF125" s="254">
        <v>65232</v>
      </c>
      <c r="BG125" s="254">
        <v>3327</v>
      </c>
      <c r="BH125" s="254"/>
      <c r="BI125" s="254">
        <v>3327</v>
      </c>
      <c r="BJ125" s="62"/>
      <c r="BK125" s="62"/>
      <c r="BL125" s="62"/>
      <c r="BM125" s="62"/>
      <c r="BN125" s="295">
        <v>28889</v>
      </c>
      <c r="BO125" s="296">
        <v>198</v>
      </c>
      <c r="BP125" s="296">
        <v>26990</v>
      </c>
      <c r="BQ125" s="296">
        <v>1376</v>
      </c>
      <c r="BR125" s="62"/>
      <c r="BS125" s="126"/>
      <c r="BT125" s="62">
        <f t="shared" si="53"/>
        <v>69600</v>
      </c>
      <c r="BU125" s="62">
        <f t="shared" si="53"/>
        <v>477</v>
      </c>
      <c r="BV125" s="253">
        <f t="shared" si="53"/>
        <v>92222</v>
      </c>
      <c r="BW125" s="253">
        <f t="shared" si="53"/>
        <v>4703</v>
      </c>
      <c r="BX125" s="62">
        <f t="shared" si="54"/>
        <v>0</v>
      </c>
      <c r="BY125" s="62">
        <f t="shared" si="54"/>
        <v>3327</v>
      </c>
      <c r="BZ125" s="62">
        <f t="shared" si="55"/>
        <v>0</v>
      </c>
      <c r="CA125" s="62">
        <f t="shared" si="56"/>
        <v>0</v>
      </c>
      <c r="CB125" s="62">
        <f t="shared" si="70"/>
        <v>0</v>
      </c>
      <c r="CC125" s="126">
        <f t="shared" si="70"/>
        <v>0</v>
      </c>
      <c r="CD125" s="369">
        <v>207589</v>
      </c>
      <c r="CE125" s="369">
        <v>14169</v>
      </c>
      <c r="CF125" s="152">
        <v>191075</v>
      </c>
      <c r="CG125" s="153">
        <v>13025</v>
      </c>
      <c r="CH125" s="153">
        <v>83920</v>
      </c>
      <c r="CI125" s="153">
        <v>5914</v>
      </c>
      <c r="CJ125" s="153">
        <v>1864</v>
      </c>
      <c r="CK125" s="154">
        <v>75</v>
      </c>
      <c r="CL125" s="62">
        <f t="shared" si="71"/>
        <v>105943</v>
      </c>
      <c r="CM125" s="126">
        <f t="shared" si="72"/>
        <v>6933</v>
      </c>
      <c r="CN125" s="62">
        <f t="shared" si="80"/>
        <v>55879</v>
      </c>
      <c r="CO125" s="62">
        <f t="shared" si="81"/>
        <v>1574</v>
      </c>
      <c r="CP125" s="155">
        <f t="shared" si="95"/>
        <v>161822</v>
      </c>
      <c r="CQ125" s="153">
        <f t="shared" si="74"/>
        <v>8507</v>
      </c>
      <c r="CR125" s="153">
        <f t="shared" si="75"/>
        <v>276859</v>
      </c>
      <c r="CS125" s="153">
        <f t="shared" si="76"/>
        <v>19014</v>
      </c>
      <c r="CT125" s="245">
        <v>977</v>
      </c>
      <c r="CU125" s="153">
        <f t="shared" si="77"/>
        <v>438681</v>
      </c>
      <c r="CV125" s="154">
        <f t="shared" si="78"/>
        <v>28498</v>
      </c>
      <c r="CW125" s="153">
        <f t="shared" si="82"/>
        <v>42.753430185633576</v>
      </c>
      <c r="CX125" s="153">
        <f t="shared" si="83"/>
        <v>2.7978208232445523</v>
      </c>
      <c r="CY125" s="153">
        <f t="shared" si="84"/>
        <v>22.550040355125102</v>
      </c>
      <c r="CZ125" s="153">
        <f t="shared" si="85"/>
        <v>0.6351896690879741</v>
      </c>
      <c r="DA125" s="155">
        <f t="shared" si="86"/>
        <v>65.30347054075868</v>
      </c>
      <c r="DB125" s="155">
        <f t="shared" si="87"/>
        <v>3.433010492332526</v>
      </c>
      <c r="DC125" s="155">
        <f t="shared" si="88"/>
        <v>83.772800645682</v>
      </c>
      <c r="DD125" s="155">
        <f t="shared" si="89"/>
        <v>5.717917675544794</v>
      </c>
      <c r="DE125" s="155">
        <f t="shared" si="90"/>
        <v>111.72679580306699</v>
      </c>
      <c r="DF125" s="63">
        <f t="shared" si="91"/>
        <v>7.673123486682809</v>
      </c>
      <c r="DG125" s="63">
        <f t="shared" si="92"/>
        <v>0.39426957223567394</v>
      </c>
      <c r="DH125" s="155">
        <f t="shared" si="93"/>
        <v>177.03026634382567</v>
      </c>
      <c r="DI125" s="131">
        <f t="shared" si="94"/>
        <v>11.50040355125101</v>
      </c>
      <c r="DJ125" s="133" t="s">
        <v>838</v>
      </c>
      <c r="DK125" s="58"/>
      <c r="DL125" s="58"/>
      <c r="DM125" s="134" t="s">
        <v>838</v>
      </c>
      <c r="DN125" s="255"/>
      <c r="DO125" s="256"/>
    </row>
    <row r="126" spans="1:119" ht="15">
      <c r="A126" s="26">
        <v>33998</v>
      </c>
      <c r="B126" s="23" t="s">
        <v>739</v>
      </c>
      <c r="C126" s="97" t="s">
        <v>808</v>
      </c>
      <c r="D126" s="40" t="s">
        <v>288</v>
      </c>
      <c r="E126" s="90" t="s">
        <v>289</v>
      </c>
      <c r="F126" s="22" t="s">
        <v>956</v>
      </c>
      <c r="G126" s="35" t="s">
        <v>1321</v>
      </c>
      <c r="H126" s="33" t="s">
        <v>1703</v>
      </c>
      <c r="I126" s="16" t="s">
        <v>1321</v>
      </c>
      <c r="J126" s="44" t="s">
        <v>1322</v>
      </c>
      <c r="K126" s="16" t="s">
        <v>1323</v>
      </c>
      <c r="L126" s="104"/>
      <c r="M126" s="59">
        <v>2348</v>
      </c>
      <c r="N126" s="71"/>
      <c r="O126" s="59"/>
      <c r="P126" s="59"/>
      <c r="Q126" s="59"/>
      <c r="R126" s="105"/>
      <c r="S126" s="115"/>
      <c r="T126" s="60">
        <v>0</v>
      </c>
      <c r="U126" s="61"/>
      <c r="V126" s="61"/>
      <c r="W126" s="60"/>
      <c r="X126" s="116"/>
      <c r="Y126" s="323">
        <v>0</v>
      </c>
      <c r="Z126" s="324">
        <v>0</v>
      </c>
      <c r="AA126" s="324">
        <v>0</v>
      </c>
      <c r="AB126" s="324">
        <v>0</v>
      </c>
      <c r="AC126" s="324">
        <v>0</v>
      </c>
      <c r="AD126" s="324">
        <v>0</v>
      </c>
      <c r="AE126" s="324">
        <v>0</v>
      </c>
      <c r="AF126" s="324">
        <v>0</v>
      </c>
      <c r="AG126" s="329">
        <v>3539.64</v>
      </c>
      <c r="AH126" s="329">
        <v>0.66</v>
      </c>
      <c r="AI126" s="330">
        <v>5469.57</v>
      </c>
      <c r="AJ126" s="323">
        <v>0</v>
      </c>
      <c r="AK126" s="324">
        <v>0</v>
      </c>
      <c r="AL126" s="324">
        <v>0</v>
      </c>
      <c r="AM126" s="324">
        <v>0</v>
      </c>
      <c r="AN126" s="324">
        <v>0</v>
      </c>
      <c r="AO126" s="324">
        <v>0</v>
      </c>
      <c r="AP126" s="324">
        <v>0</v>
      </c>
      <c r="AQ126" s="324">
        <v>0</v>
      </c>
      <c r="AR126" s="324">
        <v>0</v>
      </c>
      <c r="AS126" s="324">
        <v>0</v>
      </c>
      <c r="AT126" s="324">
        <v>0</v>
      </c>
      <c r="AU126" s="324">
        <v>0</v>
      </c>
      <c r="AV126" s="347">
        <v>0</v>
      </c>
      <c r="AW126" s="359">
        <v>0</v>
      </c>
      <c r="AX126" s="354">
        <v>48.63</v>
      </c>
      <c r="AY126" s="354">
        <v>1.75</v>
      </c>
      <c r="AZ126" s="354">
        <v>1593.03</v>
      </c>
      <c r="BA126" s="354">
        <v>3826.16</v>
      </c>
      <c r="BB126" s="354">
        <v>5469.57</v>
      </c>
      <c r="BC126" s="360">
        <v>50.38</v>
      </c>
      <c r="BD126" s="254">
        <v>90949</v>
      </c>
      <c r="BE126" s="254">
        <v>623</v>
      </c>
      <c r="BF126" s="254"/>
      <c r="BG126" s="254"/>
      <c r="BH126" s="254">
        <v>2424</v>
      </c>
      <c r="BI126" s="254">
        <v>171</v>
      </c>
      <c r="BJ126" s="254">
        <v>4271</v>
      </c>
      <c r="BK126" s="254">
        <v>261</v>
      </c>
      <c r="BL126" s="254">
        <v>21361</v>
      </c>
      <c r="BM126" s="254">
        <v>8</v>
      </c>
      <c r="BN126" s="295">
        <v>52673</v>
      </c>
      <c r="BO126" s="296">
        <v>361</v>
      </c>
      <c r="BP126" s="62"/>
      <c r="BQ126" s="62"/>
      <c r="BR126" s="62"/>
      <c r="BS126" s="126"/>
      <c r="BT126" s="62">
        <f t="shared" si="53"/>
        <v>143622</v>
      </c>
      <c r="BU126" s="62">
        <f t="shared" si="53"/>
        <v>984</v>
      </c>
      <c r="BV126" s="253">
        <f t="shared" si="53"/>
        <v>0</v>
      </c>
      <c r="BW126" s="253">
        <f t="shared" si="53"/>
        <v>0</v>
      </c>
      <c r="BX126" s="62">
        <f t="shared" si="54"/>
        <v>2424</v>
      </c>
      <c r="BY126" s="62">
        <f t="shared" si="54"/>
        <v>171</v>
      </c>
      <c r="BZ126" s="62">
        <f t="shared" si="55"/>
        <v>4271</v>
      </c>
      <c r="CA126" s="62">
        <f t="shared" si="56"/>
        <v>261</v>
      </c>
      <c r="CB126" s="62">
        <f t="shared" si="70"/>
        <v>21361</v>
      </c>
      <c r="CC126" s="126">
        <f t="shared" si="70"/>
        <v>8</v>
      </c>
      <c r="CD126" s="369">
        <v>97447</v>
      </c>
      <c r="CE126" s="369">
        <v>6608</v>
      </c>
      <c r="CF126" s="152">
        <v>88521</v>
      </c>
      <c r="CG126" s="153">
        <v>5981</v>
      </c>
      <c r="CH126" s="153">
        <v>66585</v>
      </c>
      <c r="CI126" s="153">
        <v>4691</v>
      </c>
      <c r="CJ126" s="153">
        <v>905</v>
      </c>
      <c r="CK126" s="154">
        <v>36</v>
      </c>
      <c r="CL126" s="62">
        <f t="shared" si="71"/>
        <v>119005</v>
      </c>
      <c r="CM126" s="126">
        <f t="shared" si="72"/>
        <v>1063</v>
      </c>
      <c r="CN126" s="62">
        <f t="shared" si="80"/>
        <v>52673</v>
      </c>
      <c r="CO126" s="62">
        <f t="shared" si="81"/>
        <v>361</v>
      </c>
      <c r="CP126" s="155">
        <f t="shared" si="95"/>
        <v>171678</v>
      </c>
      <c r="CQ126" s="153">
        <f t="shared" si="74"/>
        <v>1424</v>
      </c>
      <c r="CR126" s="153">
        <f t="shared" si="75"/>
        <v>156011</v>
      </c>
      <c r="CS126" s="153">
        <f t="shared" si="76"/>
        <v>10708</v>
      </c>
      <c r="CT126" s="248"/>
      <c r="CU126" s="153">
        <f t="shared" si="77"/>
        <v>327689</v>
      </c>
      <c r="CV126" s="154">
        <f t="shared" si="78"/>
        <v>12132</v>
      </c>
      <c r="CW126" s="153">
        <f t="shared" si="82"/>
        <v>50.683560477001706</v>
      </c>
      <c r="CX126" s="153">
        <f t="shared" si="83"/>
        <v>0.4527257240204429</v>
      </c>
      <c r="CY126" s="153">
        <f t="shared" si="84"/>
        <v>22.43313458262351</v>
      </c>
      <c r="CZ126" s="153">
        <f t="shared" si="85"/>
        <v>0.15374787052810904</v>
      </c>
      <c r="DA126" s="155">
        <f t="shared" si="86"/>
        <v>73.11669505962521</v>
      </c>
      <c r="DB126" s="155">
        <f t="shared" si="87"/>
        <v>0.606473594548552</v>
      </c>
      <c r="DC126" s="155">
        <f t="shared" si="88"/>
        <v>41.502129471890974</v>
      </c>
      <c r="DD126" s="155">
        <f t="shared" si="89"/>
        <v>2.8143100511073254</v>
      </c>
      <c r="DE126" s="155">
        <f t="shared" si="90"/>
        <v>66.44420783645656</v>
      </c>
      <c r="DF126" s="63">
        <f t="shared" si="91"/>
        <v>4.560477001703577</v>
      </c>
      <c r="DG126" s="63">
        <f t="shared" si="92"/>
        <v>0</v>
      </c>
      <c r="DH126" s="155">
        <f t="shared" si="93"/>
        <v>139.56090289608176</v>
      </c>
      <c r="DI126" s="131">
        <f t="shared" si="94"/>
        <v>5.166950596252129</v>
      </c>
      <c r="DJ126" s="133" t="s">
        <v>838</v>
      </c>
      <c r="DK126" s="58"/>
      <c r="DL126" s="58"/>
      <c r="DM126" s="134" t="s">
        <v>838</v>
      </c>
      <c r="DN126" s="255"/>
      <c r="DO126" s="256"/>
    </row>
    <row r="127" spans="1:119" ht="15">
      <c r="A127" s="31">
        <v>33999</v>
      </c>
      <c r="B127" s="24" t="s">
        <v>740</v>
      </c>
      <c r="C127" s="98" t="s">
        <v>808</v>
      </c>
      <c r="D127" s="38" t="s">
        <v>290</v>
      </c>
      <c r="E127" s="92" t="s">
        <v>291</v>
      </c>
      <c r="F127" s="25" t="s">
        <v>957</v>
      </c>
      <c r="G127" s="39" t="s">
        <v>1704</v>
      </c>
      <c r="H127" s="34" t="s">
        <v>1326</v>
      </c>
      <c r="I127" s="18" t="s">
        <v>1324</v>
      </c>
      <c r="J127" s="46" t="s">
        <v>1325</v>
      </c>
      <c r="K127" s="18" t="s">
        <v>1326</v>
      </c>
      <c r="L127" s="106"/>
      <c r="M127" s="64">
        <v>1722</v>
      </c>
      <c r="N127" s="147"/>
      <c r="O127" s="64"/>
      <c r="P127" s="64"/>
      <c r="Q127" s="64"/>
      <c r="R127" s="107"/>
      <c r="S127" s="117"/>
      <c r="T127" s="66">
        <v>0</v>
      </c>
      <c r="U127" s="67"/>
      <c r="V127" s="67"/>
      <c r="W127" s="66"/>
      <c r="X127" s="118"/>
      <c r="Y127" s="325">
        <v>0</v>
      </c>
      <c r="Z127" s="326">
        <v>0</v>
      </c>
      <c r="AA127" s="326">
        <v>0</v>
      </c>
      <c r="AB127" s="326">
        <v>0</v>
      </c>
      <c r="AC127" s="326">
        <v>0</v>
      </c>
      <c r="AD127" s="326">
        <v>0</v>
      </c>
      <c r="AE127" s="326">
        <v>0</v>
      </c>
      <c r="AF127" s="326">
        <v>0</v>
      </c>
      <c r="AG127" s="331">
        <v>905.48</v>
      </c>
      <c r="AH127" s="331">
        <v>1.9</v>
      </c>
      <c r="AI127" s="332">
        <v>1256.38</v>
      </c>
      <c r="AJ127" s="325">
        <v>0</v>
      </c>
      <c r="AK127" s="326">
        <v>0</v>
      </c>
      <c r="AL127" s="326">
        <v>0</v>
      </c>
      <c r="AM127" s="326">
        <v>0</v>
      </c>
      <c r="AN127" s="326">
        <v>0</v>
      </c>
      <c r="AO127" s="326">
        <v>0</v>
      </c>
      <c r="AP127" s="326">
        <v>0</v>
      </c>
      <c r="AQ127" s="326">
        <v>0</v>
      </c>
      <c r="AR127" s="326">
        <v>0</v>
      </c>
      <c r="AS127" s="326">
        <v>0</v>
      </c>
      <c r="AT127" s="326">
        <v>0</v>
      </c>
      <c r="AU127" s="326">
        <v>0</v>
      </c>
      <c r="AV127" s="352">
        <v>0</v>
      </c>
      <c r="AW127" s="361">
        <v>0</v>
      </c>
      <c r="AX127" s="355">
        <v>0</v>
      </c>
      <c r="AY127" s="355">
        <v>0</v>
      </c>
      <c r="AZ127" s="355">
        <v>242.91</v>
      </c>
      <c r="BA127" s="355">
        <v>1013.47</v>
      </c>
      <c r="BB127" s="355">
        <v>1256.38</v>
      </c>
      <c r="BC127" s="362">
        <v>0</v>
      </c>
      <c r="BD127" s="270">
        <v>40019</v>
      </c>
      <c r="BE127" s="270">
        <v>274</v>
      </c>
      <c r="BF127" s="68"/>
      <c r="BG127" s="68"/>
      <c r="BH127" s="270">
        <v>6704</v>
      </c>
      <c r="BI127" s="270">
        <v>473</v>
      </c>
      <c r="BJ127" s="270">
        <v>11815</v>
      </c>
      <c r="BK127" s="270">
        <v>721</v>
      </c>
      <c r="BL127" s="270">
        <v>59087</v>
      </c>
      <c r="BM127" s="270">
        <v>22</v>
      </c>
      <c r="BN127" s="299">
        <v>34513</v>
      </c>
      <c r="BO127" s="271">
        <v>236</v>
      </c>
      <c r="BP127" s="68"/>
      <c r="BQ127" s="68"/>
      <c r="BR127" s="68"/>
      <c r="BS127" s="128"/>
      <c r="BT127" s="127">
        <f t="shared" si="53"/>
        <v>74532</v>
      </c>
      <c r="BU127" s="68">
        <f t="shared" si="53"/>
        <v>510</v>
      </c>
      <c r="BV127" s="272">
        <f t="shared" si="53"/>
        <v>0</v>
      </c>
      <c r="BW127" s="272">
        <f t="shared" si="53"/>
        <v>0</v>
      </c>
      <c r="BX127" s="68">
        <f t="shared" si="54"/>
        <v>6704</v>
      </c>
      <c r="BY127" s="68">
        <f t="shared" si="54"/>
        <v>473</v>
      </c>
      <c r="BZ127" s="68">
        <f t="shared" si="55"/>
        <v>11815</v>
      </c>
      <c r="CA127" s="68">
        <f t="shared" si="56"/>
        <v>721</v>
      </c>
      <c r="CB127" s="68">
        <f t="shared" si="70"/>
        <v>59087</v>
      </c>
      <c r="CC127" s="128">
        <f t="shared" si="70"/>
        <v>22</v>
      </c>
      <c r="CD127" s="372">
        <v>99069</v>
      </c>
      <c r="CE127" s="376">
        <v>6744</v>
      </c>
      <c r="CF127" s="156">
        <v>87368</v>
      </c>
      <c r="CG127" s="157">
        <v>5925</v>
      </c>
      <c r="CH127" s="157">
        <v>73905</v>
      </c>
      <c r="CI127" s="157">
        <v>5206</v>
      </c>
      <c r="CJ127" s="157">
        <v>1072</v>
      </c>
      <c r="CK127" s="189">
        <v>44</v>
      </c>
      <c r="CL127" s="62">
        <f t="shared" si="71"/>
        <v>117625</v>
      </c>
      <c r="CM127" s="126">
        <f t="shared" si="72"/>
        <v>1490</v>
      </c>
      <c r="CN127" s="68">
        <f t="shared" si="80"/>
        <v>34513</v>
      </c>
      <c r="CO127" s="68">
        <f t="shared" si="81"/>
        <v>236</v>
      </c>
      <c r="CP127" s="377">
        <f t="shared" si="95"/>
        <v>152138</v>
      </c>
      <c r="CQ127" s="188">
        <f t="shared" si="74"/>
        <v>1726</v>
      </c>
      <c r="CR127" s="188">
        <f t="shared" si="75"/>
        <v>162345</v>
      </c>
      <c r="CS127" s="188">
        <f t="shared" si="76"/>
        <v>11175</v>
      </c>
      <c r="CT127" s="249"/>
      <c r="CU127" s="157">
        <f t="shared" si="77"/>
        <v>314483</v>
      </c>
      <c r="CV127" s="158">
        <f t="shared" si="78"/>
        <v>12901</v>
      </c>
      <c r="CW127" s="157">
        <f t="shared" si="82"/>
        <v>68.30720092915215</v>
      </c>
      <c r="CX127" s="157">
        <f t="shared" si="83"/>
        <v>0.8652729384436701</v>
      </c>
      <c r="CY127" s="157">
        <f t="shared" si="84"/>
        <v>20.042392566782812</v>
      </c>
      <c r="CZ127" s="157">
        <f t="shared" si="85"/>
        <v>0.13704994192799072</v>
      </c>
      <c r="DA127" s="159">
        <f t="shared" si="86"/>
        <v>88.34959349593495</v>
      </c>
      <c r="DB127" s="159">
        <f t="shared" si="87"/>
        <v>1.0023228803716608</v>
      </c>
      <c r="DC127" s="159">
        <f t="shared" si="88"/>
        <v>57.53135888501742</v>
      </c>
      <c r="DD127" s="159">
        <f t="shared" si="89"/>
        <v>3.916376306620209</v>
      </c>
      <c r="DE127" s="159">
        <f t="shared" si="90"/>
        <v>94.27700348432056</v>
      </c>
      <c r="DF127" s="69">
        <f t="shared" si="91"/>
        <v>6.489547038327526</v>
      </c>
      <c r="DG127" s="69">
        <f t="shared" si="92"/>
        <v>0</v>
      </c>
      <c r="DH127" s="159">
        <f t="shared" si="93"/>
        <v>182.6265969802555</v>
      </c>
      <c r="DI127" s="132">
        <f t="shared" si="94"/>
        <v>7.491869918699187</v>
      </c>
      <c r="DJ127" s="135" t="s">
        <v>838</v>
      </c>
      <c r="DK127" s="70"/>
      <c r="DL127" s="70"/>
      <c r="DM127" s="136" t="s">
        <v>838</v>
      </c>
      <c r="DN127" s="255"/>
      <c r="DO127" s="256"/>
    </row>
    <row r="128" spans="1:119" ht="15">
      <c r="A128" s="26">
        <v>35000</v>
      </c>
      <c r="B128" s="23" t="s">
        <v>741</v>
      </c>
      <c r="C128" s="97" t="s">
        <v>807</v>
      </c>
      <c r="D128" s="40" t="s">
        <v>292</v>
      </c>
      <c r="E128" s="90" t="s">
        <v>293</v>
      </c>
      <c r="F128" s="22" t="s">
        <v>958</v>
      </c>
      <c r="G128" s="35" t="s">
        <v>1705</v>
      </c>
      <c r="H128" s="33" t="s">
        <v>1706</v>
      </c>
      <c r="I128" s="22" t="s">
        <v>1327</v>
      </c>
      <c r="J128" s="45" t="s">
        <v>292</v>
      </c>
      <c r="K128" s="22" t="s">
        <v>1328</v>
      </c>
      <c r="L128" s="104">
        <v>167417</v>
      </c>
      <c r="M128" s="59">
        <v>184411</v>
      </c>
      <c r="N128" s="71">
        <f>(L128/M128-1)/-3</f>
        <v>0.030717618074120656</v>
      </c>
      <c r="O128" s="72">
        <v>208305</v>
      </c>
      <c r="P128" s="72">
        <v>240159</v>
      </c>
      <c r="Q128" s="72">
        <v>266217</v>
      </c>
      <c r="R128" s="105">
        <f>(L128/Q128-1)/-1</f>
        <v>0.37112581089862784</v>
      </c>
      <c r="S128" s="115">
        <v>0.032433982212081214</v>
      </c>
      <c r="T128" s="60">
        <v>0.051</v>
      </c>
      <c r="U128" s="61">
        <v>33241</v>
      </c>
      <c r="V128" s="61">
        <v>880</v>
      </c>
      <c r="W128" s="60">
        <v>0.0358087888326753</v>
      </c>
      <c r="X128" s="116">
        <v>390013</v>
      </c>
      <c r="Y128" s="313">
        <v>0.5745</v>
      </c>
      <c r="Z128" s="314">
        <v>0.0461</v>
      </c>
      <c r="AA128" s="314">
        <v>0.054400000000000004</v>
      </c>
      <c r="AB128" s="314">
        <v>0.0725</v>
      </c>
      <c r="AC128" s="314">
        <v>0.0116</v>
      </c>
      <c r="AD128" s="314">
        <v>0.18420000000000003</v>
      </c>
      <c r="AE128" s="314">
        <v>0.0022</v>
      </c>
      <c r="AF128" s="314">
        <v>0.0545</v>
      </c>
      <c r="AG128" s="327"/>
      <c r="AH128" s="327"/>
      <c r="AI128" s="328"/>
      <c r="AJ128" s="313">
        <v>0.8140000000000001</v>
      </c>
      <c r="AK128" s="314">
        <v>0.07719999999999999</v>
      </c>
      <c r="AL128" s="314">
        <v>0.0268</v>
      </c>
      <c r="AM128" s="314">
        <v>0.045700000000000005</v>
      </c>
      <c r="AN128" s="314">
        <v>0.0212</v>
      </c>
      <c r="AO128" s="314">
        <v>0.0034000000000000002</v>
      </c>
      <c r="AP128" s="314">
        <v>0.0008</v>
      </c>
      <c r="AQ128" s="314">
        <v>0.0108</v>
      </c>
      <c r="AR128" s="343">
        <v>0</v>
      </c>
      <c r="AS128" s="343">
        <v>0</v>
      </c>
      <c r="AT128" s="343">
        <v>0</v>
      </c>
      <c r="AU128" s="343">
        <v>0</v>
      </c>
      <c r="AV128" s="344">
        <v>0</v>
      </c>
      <c r="AW128" s="359">
        <v>0</v>
      </c>
      <c r="AX128" s="354">
        <v>28978.71</v>
      </c>
      <c r="AY128" s="354">
        <v>1630.41</v>
      </c>
      <c r="AZ128" s="354">
        <v>27310.02</v>
      </c>
      <c r="BA128" s="354">
        <v>276267.26</v>
      </c>
      <c r="BB128" s="354">
        <v>334186.4</v>
      </c>
      <c r="BC128" s="360">
        <v>30609.07</v>
      </c>
      <c r="BD128" s="254">
        <v>2774993</v>
      </c>
      <c r="BE128" s="254">
        <v>9510</v>
      </c>
      <c r="BF128" s="254">
        <v>4010405</v>
      </c>
      <c r="BG128" s="254">
        <v>204530</v>
      </c>
      <c r="BH128" s="254">
        <v>42916</v>
      </c>
      <c r="BI128" s="254">
        <v>3025</v>
      </c>
      <c r="BJ128" s="254">
        <v>75712</v>
      </c>
      <c r="BK128" s="254">
        <v>4619</v>
      </c>
      <c r="BL128" s="254">
        <v>377761</v>
      </c>
      <c r="BM128" s="254">
        <v>140</v>
      </c>
      <c r="BN128" s="295">
        <v>1797708</v>
      </c>
      <c r="BO128" s="296">
        <v>5708</v>
      </c>
      <c r="BP128" s="296">
        <v>2054452</v>
      </c>
      <c r="BQ128" s="296">
        <v>104777</v>
      </c>
      <c r="BR128" s="62"/>
      <c r="BS128" s="126"/>
      <c r="BT128" s="62">
        <f t="shared" si="53"/>
        <v>4572701</v>
      </c>
      <c r="BU128" s="62">
        <f t="shared" si="53"/>
        <v>15218</v>
      </c>
      <c r="BV128" s="253">
        <f t="shared" si="53"/>
        <v>6064857</v>
      </c>
      <c r="BW128" s="253">
        <f t="shared" si="53"/>
        <v>309307</v>
      </c>
      <c r="BX128" s="62">
        <f t="shared" si="54"/>
        <v>42916</v>
      </c>
      <c r="BY128" s="62">
        <f t="shared" si="54"/>
        <v>3025</v>
      </c>
      <c r="BZ128" s="62">
        <f t="shared" si="55"/>
        <v>75712</v>
      </c>
      <c r="CA128" s="62">
        <f t="shared" si="56"/>
        <v>4619</v>
      </c>
      <c r="CB128" s="62">
        <f t="shared" si="70"/>
        <v>377761</v>
      </c>
      <c r="CC128" s="126">
        <f t="shared" si="70"/>
        <v>140</v>
      </c>
      <c r="CD128" s="369">
        <v>8892561</v>
      </c>
      <c r="CE128" s="369">
        <v>606973</v>
      </c>
      <c r="CF128" s="152">
        <v>8486579</v>
      </c>
      <c r="CG128" s="153">
        <v>578658</v>
      </c>
      <c r="CH128" s="160">
        <v>2851537</v>
      </c>
      <c r="CI128" s="160">
        <v>200862</v>
      </c>
      <c r="CJ128" s="153">
        <v>45932</v>
      </c>
      <c r="CK128" s="154">
        <v>1837</v>
      </c>
      <c r="CL128" s="384">
        <f t="shared" si="71"/>
        <v>7281787</v>
      </c>
      <c r="CM128" s="124">
        <f t="shared" si="72"/>
        <v>221824</v>
      </c>
      <c r="CN128" s="62">
        <f t="shared" si="80"/>
        <v>3852160</v>
      </c>
      <c r="CO128" s="62">
        <f t="shared" si="81"/>
        <v>110485</v>
      </c>
      <c r="CP128" s="155">
        <f t="shared" si="95"/>
        <v>11133947</v>
      </c>
      <c r="CQ128" s="153">
        <f t="shared" si="74"/>
        <v>332309</v>
      </c>
      <c r="CR128" s="153">
        <f t="shared" si="75"/>
        <v>11384048</v>
      </c>
      <c r="CS128" s="153">
        <f t="shared" si="76"/>
        <v>781357</v>
      </c>
      <c r="CT128" s="245">
        <v>68328</v>
      </c>
      <c r="CU128" s="153">
        <f t="shared" si="77"/>
        <v>22517995</v>
      </c>
      <c r="CV128" s="154">
        <f t="shared" si="78"/>
        <v>1181994</v>
      </c>
      <c r="CW128" s="153">
        <f t="shared" si="82"/>
        <v>39.486728015140095</v>
      </c>
      <c r="CX128" s="153">
        <f t="shared" si="83"/>
        <v>1.20287835324357</v>
      </c>
      <c r="CY128" s="153">
        <f t="shared" si="84"/>
        <v>20.88899252213805</v>
      </c>
      <c r="CZ128" s="153">
        <f t="shared" si="85"/>
        <v>0.5991236965256953</v>
      </c>
      <c r="DA128" s="155">
        <f t="shared" si="86"/>
        <v>60.37572053727815</v>
      </c>
      <c r="DB128" s="155">
        <f t="shared" si="87"/>
        <v>1.8020020497692655</v>
      </c>
      <c r="DC128" s="155">
        <f t="shared" si="88"/>
        <v>48.22142388469234</v>
      </c>
      <c r="DD128" s="155">
        <f t="shared" si="89"/>
        <v>3.2914142865664195</v>
      </c>
      <c r="DE128" s="155">
        <f t="shared" si="90"/>
        <v>61.73193573051499</v>
      </c>
      <c r="DF128" s="63">
        <f t="shared" si="91"/>
        <v>4.237041174333418</v>
      </c>
      <c r="DG128" s="63">
        <f t="shared" si="92"/>
        <v>0.3705201967344681</v>
      </c>
      <c r="DH128" s="155">
        <f t="shared" si="93"/>
        <v>122.10765626779315</v>
      </c>
      <c r="DI128" s="131">
        <f t="shared" si="94"/>
        <v>6.409563420837152</v>
      </c>
      <c r="DJ128" s="133" t="s">
        <v>837</v>
      </c>
      <c r="DK128" s="58">
        <v>0</v>
      </c>
      <c r="DL128" s="58">
        <v>0</v>
      </c>
      <c r="DM128" s="134" t="s">
        <v>838</v>
      </c>
      <c r="DN128" s="255"/>
      <c r="DO128" s="256"/>
    </row>
    <row r="129" spans="1:119" ht="15">
      <c r="A129" s="26">
        <v>35010</v>
      </c>
      <c r="B129" s="23" t="s">
        <v>742</v>
      </c>
      <c r="C129" s="97" t="s">
        <v>809</v>
      </c>
      <c r="D129" s="40" t="s">
        <v>294</v>
      </c>
      <c r="E129" s="90" t="s">
        <v>295</v>
      </c>
      <c r="F129" s="22" t="s">
        <v>959</v>
      </c>
      <c r="G129" s="35" t="s">
        <v>1707</v>
      </c>
      <c r="H129" s="33" t="s">
        <v>1708</v>
      </c>
      <c r="I129" s="16" t="s">
        <v>1329</v>
      </c>
      <c r="J129" s="44" t="s">
        <v>1330</v>
      </c>
      <c r="K129" s="16" t="s">
        <v>1331</v>
      </c>
      <c r="L129" s="104">
        <v>110351</v>
      </c>
      <c r="M129" s="59">
        <v>120812</v>
      </c>
      <c r="N129" s="71">
        <f>(L129/M129-1)/-3</f>
        <v>0.028863026851637257</v>
      </c>
      <c r="O129" s="59"/>
      <c r="P129" s="59"/>
      <c r="Q129" s="59"/>
      <c r="R129" s="105"/>
      <c r="S129" s="115">
        <v>0.17435274714320667</v>
      </c>
      <c r="T129" s="60">
        <v>0.048</v>
      </c>
      <c r="U129" s="61">
        <v>33647</v>
      </c>
      <c r="V129" s="61">
        <v>878</v>
      </c>
      <c r="W129" s="60">
        <v>0.04635209467970385</v>
      </c>
      <c r="X129" s="116">
        <v>376151</v>
      </c>
      <c r="Y129" s="315">
        <v>0.5072</v>
      </c>
      <c r="Z129" s="316">
        <v>0.0508</v>
      </c>
      <c r="AA129" s="316">
        <v>0.0692</v>
      </c>
      <c r="AB129" s="316">
        <v>0.0832</v>
      </c>
      <c r="AC129" s="316">
        <v>0.0171</v>
      </c>
      <c r="AD129" s="316">
        <v>0.2509</v>
      </c>
      <c r="AE129" s="316">
        <v>0.0024</v>
      </c>
      <c r="AF129" s="316">
        <v>0.019</v>
      </c>
      <c r="AG129" s="329">
        <v>11993.77</v>
      </c>
      <c r="AH129" s="329">
        <v>10.07</v>
      </c>
      <c r="AI129" s="330">
        <v>42134.5</v>
      </c>
      <c r="AJ129" s="315">
        <v>0.7929</v>
      </c>
      <c r="AK129" s="316">
        <v>0.07780000000000001</v>
      </c>
      <c r="AL129" s="316">
        <v>0.0285</v>
      </c>
      <c r="AM129" s="316">
        <v>0.056299999999999996</v>
      </c>
      <c r="AN129" s="316">
        <v>0.029500000000000002</v>
      </c>
      <c r="AO129" s="316">
        <v>0.0032</v>
      </c>
      <c r="AP129" s="316">
        <v>0.0012</v>
      </c>
      <c r="AQ129" s="316">
        <v>0.0106</v>
      </c>
      <c r="AR129" s="316">
        <v>0.5402</v>
      </c>
      <c r="AS129" s="316">
        <v>0.3128</v>
      </c>
      <c r="AT129" s="316">
        <v>0.0756</v>
      </c>
      <c r="AU129" s="316">
        <v>0.029300000000000003</v>
      </c>
      <c r="AV129" s="345">
        <v>0.0421</v>
      </c>
      <c r="AW129" s="359">
        <v>0</v>
      </c>
      <c r="AX129" s="354">
        <v>319.71</v>
      </c>
      <c r="AY129" s="354">
        <v>1206.89</v>
      </c>
      <c r="AZ129" s="354">
        <v>8630.62</v>
      </c>
      <c r="BA129" s="354">
        <v>31846.95</v>
      </c>
      <c r="BB129" s="354">
        <v>42004.17</v>
      </c>
      <c r="BC129" s="360">
        <v>1526.6</v>
      </c>
      <c r="BD129" s="254">
        <v>1845406</v>
      </c>
      <c r="BE129" s="254">
        <v>3140</v>
      </c>
      <c r="BF129" s="254">
        <v>2517233</v>
      </c>
      <c r="BG129" s="254">
        <v>128379</v>
      </c>
      <c r="BH129" s="62"/>
      <c r="BI129" s="62"/>
      <c r="BJ129" s="62"/>
      <c r="BK129" s="62"/>
      <c r="BL129" s="62"/>
      <c r="BM129" s="62"/>
      <c r="BN129" s="295">
        <v>1298032</v>
      </c>
      <c r="BO129" s="296">
        <v>2284</v>
      </c>
      <c r="BP129" s="296">
        <v>1678748</v>
      </c>
      <c r="BQ129" s="296">
        <v>85616</v>
      </c>
      <c r="BR129" s="62"/>
      <c r="BS129" s="126"/>
      <c r="BT129" s="62">
        <f t="shared" si="53"/>
        <v>3143438</v>
      </c>
      <c r="BU129" s="62">
        <f t="shared" si="53"/>
        <v>5424</v>
      </c>
      <c r="BV129" s="253">
        <f t="shared" si="53"/>
        <v>4195981</v>
      </c>
      <c r="BW129" s="253">
        <f t="shared" si="53"/>
        <v>213995</v>
      </c>
      <c r="BX129" s="62">
        <f t="shared" si="54"/>
        <v>0</v>
      </c>
      <c r="BY129" s="62">
        <f t="shared" si="54"/>
        <v>0</v>
      </c>
      <c r="BZ129" s="62">
        <f t="shared" si="55"/>
        <v>0</v>
      </c>
      <c r="CA129" s="62">
        <f t="shared" si="56"/>
        <v>0</v>
      </c>
      <c r="CB129" s="62">
        <f t="shared" si="70"/>
        <v>0</v>
      </c>
      <c r="CC129" s="126">
        <f t="shared" si="70"/>
        <v>0</v>
      </c>
      <c r="CD129" s="369">
        <v>5763076</v>
      </c>
      <c r="CE129" s="369">
        <v>393172</v>
      </c>
      <c r="CF129" s="152">
        <v>5543219</v>
      </c>
      <c r="CG129" s="153">
        <v>377874</v>
      </c>
      <c r="CH129" s="160">
        <v>1948258</v>
      </c>
      <c r="CI129" s="160">
        <v>137175</v>
      </c>
      <c r="CJ129" s="153">
        <v>29999</v>
      </c>
      <c r="CK129" s="154">
        <v>1199</v>
      </c>
      <c r="CL129" s="125">
        <f t="shared" si="71"/>
        <v>4362639</v>
      </c>
      <c r="CM129" s="126">
        <f t="shared" si="72"/>
        <v>131519</v>
      </c>
      <c r="CN129" s="62">
        <f t="shared" si="80"/>
        <v>2976780</v>
      </c>
      <c r="CO129" s="62">
        <f t="shared" si="81"/>
        <v>87900</v>
      </c>
      <c r="CP129" s="155">
        <f t="shared" si="95"/>
        <v>7339419</v>
      </c>
      <c r="CQ129" s="153">
        <f t="shared" si="74"/>
        <v>219419</v>
      </c>
      <c r="CR129" s="153">
        <f t="shared" si="75"/>
        <v>7521476</v>
      </c>
      <c r="CS129" s="153">
        <f t="shared" si="76"/>
        <v>516248</v>
      </c>
      <c r="CT129" s="245">
        <v>54265</v>
      </c>
      <c r="CU129" s="153">
        <f t="shared" si="77"/>
        <v>14860895</v>
      </c>
      <c r="CV129" s="154">
        <f t="shared" si="78"/>
        <v>789932</v>
      </c>
      <c r="CW129" s="153">
        <f t="shared" si="82"/>
        <v>36.11097407542297</v>
      </c>
      <c r="CX129" s="153">
        <f t="shared" si="83"/>
        <v>1.0886253021223058</v>
      </c>
      <c r="CY129" s="153">
        <f t="shared" si="84"/>
        <v>24.63977088368705</v>
      </c>
      <c r="CZ129" s="153">
        <f t="shared" si="85"/>
        <v>0.7275767307883323</v>
      </c>
      <c r="DA129" s="155">
        <f t="shared" si="86"/>
        <v>60.75074495911002</v>
      </c>
      <c r="DB129" s="155">
        <f t="shared" si="87"/>
        <v>1.816202032910638</v>
      </c>
      <c r="DC129" s="155">
        <f t="shared" si="88"/>
        <v>47.702844088335596</v>
      </c>
      <c r="DD129" s="155">
        <f t="shared" si="89"/>
        <v>3.2544118133960205</v>
      </c>
      <c r="DE129" s="155">
        <f t="shared" si="90"/>
        <v>62.25768963348012</v>
      </c>
      <c r="DF129" s="63">
        <f t="shared" si="91"/>
        <v>4.273151673674801</v>
      </c>
      <c r="DG129" s="63">
        <f t="shared" si="92"/>
        <v>0.44916895672615303</v>
      </c>
      <c r="DH129" s="155">
        <f t="shared" si="93"/>
        <v>123.00843459259013</v>
      </c>
      <c r="DI129" s="131">
        <f t="shared" si="94"/>
        <v>6.538522663311592</v>
      </c>
      <c r="DJ129" s="133" t="s">
        <v>837</v>
      </c>
      <c r="DK129" s="58">
        <v>1</v>
      </c>
      <c r="DL129" s="58">
        <v>0</v>
      </c>
      <c r="DM129" s="134" t="s">
        <v>839</v>
      </c>
      <c r="DN129" s="255"/>
      <c r="DO129" s="256"/>
    </row>
    <row r="130" spans="1:119" ht="15">
      <c r="A130" s="26">
        <v>35016</v>
      </c>
      <c r="B130" s="23" t="s">
        <v>743</v>
      </c>
      <c r="C130" s="97" t="s">
        <v>808</v>
      </c>
      <c r="D130" s="40" t="s">
        <v>296</v>
      </c>
      <c r="E130" s="90" t="s">
        <v>297</v>
      </c>
      <c r="F130" s="22" t="s">
        <v>960</v>
      </c>
      <c r="G130" s="35" t="s">
        <v>1709</v>
      </c>
      <c r="H130" s="33" t="s">
        <v>1710</v>
      </c>
      <c r="I130" s="16" t="s">
        <v>1332</v>
      </c>
      <c r="J130" s="44" t="s">
        <v>1333</v>
      </c>
      <c r="K130" s="16" t="s">
        <v>1334</v>
      </c>
      <c r="L130" s="104">
        <v>9790</v>
      </c>
      <c r="M130" s="59">
        <v>11409</v>
      </c>
      <c r="N130" s="71">
        <f>(L130/M130-1)/-3</f>
        <v>0.047301837730446716</v>
      </c>
      <c r="O130" s="59"/>
      <c r="P130" s="59"/>
      <c r="Q130" s="59"/>
      <c r="R130" s="105"/>
      <c r="S130" s="115">
        <v>0.127170582226762</v>
      </c>
      <c r="T130" s="60">
        <v>0.05</v>
      </c>
      <c r="U130" s="61">
        <v>32916</v>
      </c>
      <c r="V130" s="61">
        <v>867</v>
      </c>
      <c r="W130" s="60">
        <v>0.018896833503575076</v>
      </c>
      <c r="X130" s="116">
        <v>457500</v>
      </c>
      <c r="Y130" s="315">
        <v>0.8326</v>
      </c>
      <c r="Z130" s="316">
        <v>0.0178</v>
      </c>
      <c r="AA130" s="316">
        <v>0.0329</v>
      </c>
      <c r="AB130" s="316">
        <v>0.0658</v>
      </c>
      <c r="AC130" s="316">
        <v>0</v>
      </c>
      <c r="AD130" s="316">
        <v>0.0178</v>
      </c>
      <c r="AE130" s="316">
        <v>0.0027</v>
      </c>
      <c r="AF130" s="316">
        <v>0.0302</v>
      </c>
      <c r="AG130" s="329">
        <v>6972.84</v>
      </c>
      <c r="AH130" s="329">
        <v>1.64</v>
      </c>
      <c r="AI130" s="330">
        <v>16380.16</v>
      </c>
      <c r="AJ130" s="315">
        <v>0.8936</v>
      </c>
      <c r="AK130" s="316">
        <v>0.0588</v>
      </c>
      <c r="AL130" s="316">
        <v>0.01</v>
      </c>
      <c r="AM130" s="316">
        <v>0.018799999999999997</v>
      </c>
      <c r="AN130" s="316">
        <v>0.0022</v>
      </c>
      <c r="AO130" s="316">
        <v>0.0022</v>
      </c>
      <c r="AP130" s="316">
        <v>0</v>
      </c>
      <c r="AQ130" s="316">
        <v>0.0144</v>
      </c>
      <c r="AR130" s="316">
        <v>0.22870000000000001</v>
      </c>
      <c r="AS130" s="316">
        <v>0.060899999999999996</v>
      </c>
      <c r="AT130" s="316">
        <v>0.1353</v>
      </c>
      <c r="AU130" s="316">
        <v>0.4154</v>
      </c>
      <c r="AV130" s="345">
        <v>0.1597</v>
      </c>
      <c r="AW130" s="359">
        <v>0</v>
      </c>
      <c r="AX130" s="354">
        <v>30.18</v>
      </c>
      <c r="AY130" s="354">
        <v>41.58</v>
      </c>
      <c r="AZ130" s="354">
        <v>4789.29</v>
      </c>
      <c r="BA130" s="354">
        <v>11519.11</v>
      </c>
      <c r="BB130" s="354">
        <v>16380.16</v>
      </c>
      <c r="BC130" s="360">
        <v>71.76</v>
      </c>
      <c r="BD130" s="254">
        <v>223328</v>
      </c>
      <c r="BE130" s="254">
        <v>1530</v>
      </c>
      <c r="BF130" s="254">
        <v>258877</v>
      </c>
      <c r="BG130" s="254">
        <v>13203</v>
      </c>
      <c r="BH130" s="254">
        <v>4631</v>
      </c>
      <c r="BI130" s="254">
        <v>326</v>
      </c>
      <c r="BJ130" s="254">
        <v>8158</v>
      </c>
      <c r="BK130" s="254">
        <v>498</v>
      </c>
      <c r="BL130" s="254">
        <v>40830</v>
      </c>
      <c r="BM130" s="254">
        <v>15</v>
      </c>
      <c r="BN130" s="295">
        <v>100916</v>
      </c>
      <c r="BO130" s="296">
        <v>691</v>
      </c>
      <c r="BP130" s="296">
        <v>77172</v>
      </c>
      <c r="BQ130" s="296">
        <v>3936</v>
      </c>
      <c r="BR130" s="62"/>
      <c r="BS130" s="126"/>
      <c r="BT130" s="62">
        <f t="shared" si="53"/>
        <v>324244</v>
      </c>
      <c r="BU130" s="62">
        <f t="shared" si="53"/>
        <v>2221</v>
      </c>
      <c r="BV130" s="253">
        <f t="shared" si="53"/>
        <v>336049</v>
      </c>
      <c r="BW130" s="253">
        <f t="shared" si="53"/>
        <v>17139</v>
      </c>
      <c r="BX130" s="62">
        <f t="shared" si="54"/>
        <v>4631</v>
      </c>
      <c r="BY130" s="62">
        <f t="shared" si="54"/>
        <v>326</v>
      </c>
      <c r="BZ130" s="62">
        <f t="shared" si="55"/>
        <v>8158</v>
      </c>
      <c r="CA130" s="62">
        <f t="shared" si="56"/>
        <v>498</v>
      </c>
      <c r="CB130" s="62">
        <f t="shared" si="70"/>
        <v>40830</v>
      </c>
      <c r="CC130" s="126">
        <f t="shared" si="70"/>
        <v>15</v>
      </c>
      <c r="CD130" s="369">
        <v>587052</v>
      </c>
      <c r="CE130" s="369">
        <v>40185</v>
      </c>
      <c r="CF130" s="152">
        <v>549274</v>
      </c>
      <c r="CG130" s="153">
        <v>37530</v>
      </c>
      <c r="CH130" s="160">
        <v>135745</v>
      </c>
      <c r="CI130" s="160">
        <v>9584</v>
      </c>
      <c r="CJ130" s="153">
        <v>3506</v>
      </c>
      <c r="CK130" s="154">
        <v>140</v>
      </c>
      <c r="CL130" s="125">
        <f t="shared" si="71"/>
        <v>535824</v>
      </c>
      <c r="CM130" s="126">
        <f t="shared" si="72"/>
        <v>15572</v>
      </c>
      <c r="CN130" s="62">
        <f t="shared" si="80"/>
        <v>178088</v>
      </c>
      <c r="CO130" s="62">
        <f t="shared" si="81"/>
        <v>4627</v>
      </c>
      <c r="CP130" s="155">
        <f t="shared" si="95"/>
        <v>713912</v>
      </c>
      <c r="CQ130" s="153">
        <f t="shared" si="74"/>
        <v>20199</v>
      </c>
      <c r="CR130" s="153">
        <f t="shared" si="75"/>
        <v>688525</v>
      </c>
      <c r="CS130" s="153">
        <f t="shared" si="76"/>
        <v>47254</v>
      </c>
      <c r="CT130" s="245">
        <v>1342</v>
      </c>
      <c r="CU130" s="153">
        <f t="shared" si="77"/>
        <v>1402437</v>
      </c>
      <c r="CV130" s="154">
        <f t="shared" si="78"/>
        <v>68795</v>
      </c>
      <c r="CW130" s="153">
        <f t="shared" si="82"/>
        <v>46.96502760978175</v>
      </c>
      <c r="CX130" s="153">
        <f t="shared" si="83"/>
        <v>1.364887369620475</v>
      </c>
      <c r="CY130" s="153">
        <f t="shared" si="84"/>
        <v>15.609431150845824</v>
      </c>
      <c r="CZ130" s="153">
        <f t="shared" si="85"/>
        <v>0.40555701639056885</v>
      </c>
      <c r="DA130" s="155">
        <f t="shared" si="86"/>
        <v>62.57445876062757</v>
      </c>
      <c r="DB130" s="155">
        <f t="shared" si="87"/>
        <v>1.770444386011044</v>
      </c>
      <c r="DC130" s="155">
        <f t="shared" si="88"/>
        <v>51.45516697344202</v>
      </c>
      <c r="DD130" s="155">
        <f t="shared" si="89"/>
        <v>3.522219300552196</v>
      </c>
      <c r="DE130" s="155">
        <f t="shared" si="90"/>
        <v>60.3492856516785</v>
      </c>
      <c r="DF130" s="63">
        <f t="shared" si="91"/>
        <v>4.141817863090543</v>
      </c>
      <c r="DG130" s="63">
        <f t="shared" si="92"/>
        <v>0.11762643527040056</v>
      </c>
      <c r="DH130" s="155">
        <f t="shared" si="93"/>
        <v>122.92374441230606</v>
      </c>
      <c r="DI130" s="131">
        <f t="shared" si="94"/>
        <v>6.029888684371987</v>
      </c>
      <c r="DJ130" s="133" t="s">
        <v>838</v>
      </c>
      <c r="DK130" s="58"/>
      <c r="DL130" s="58"/>
      <c r="DM130" s="134" t="s">
        <v>839</v>
      </c>
      <c r="DN130" s="255"/>
      <c r="DO130" s="256"/>
    </row>
    <row r="131" spans="1:119" ht="15">
      <c r="A131" s="26">
        <v>35018</v>
      </c>
      <c r="B131" s="23" t="s">
        <v>744</v>
      </c>
      <c r="C131" s="97" t="s">
        <v>808</v>
      </c>
      <c r="D131" s="40" t="s">
        <v>298</v>
      </c>
      <c r="E131" s="90" t="s">
        <v>299</v>
      </c>
      <c r="F131" s="22" t="s">
        <v>961</v>
      </c>
      <c r="G131" s="35" t="s">
        <v>1711</v>
      </c>
      <c r="H131" s="33" t="s">
        <v>1712</v>
      </c>
      <c r="I131" s="16" t="s">
        <v>1335</v>
      </c>
      <c r="J131" s="44" t="s">
        <v>1336</v>
      </c>
      <c r="K131" s="16" t="s">
        <v>1337</v>
      </c>
      <c r="L131" s="104">
        <v>4938</v>
      </c>
      <c r="M131" s="59">
        <v>5244</v>
      </c>
      <c r="N131" s="71">
        <f>(L131/M131-1)/-3</f>
        <v>0.0194508009153318</v>
      </c>
      <c r="O131" s="59"/>
      <c r="P131" s="59"/>
      <c r="Q131" s="59"/>
      <c r="R131" s="105"/>
      <c r="S131" s="115">
        <v>0.24402592142567842</v>
      </c>
      <c r="T131" s="60">
        <v>0.051</v>
      </c>
      <c r="U131" s="61">
        <v>28540</v>
      </c>
      <c r="V131" s="61">
        <v>887</v>
      </c>
      <c r="W131" s="60">
        <v>0.026326447954637504</v>
      </c>
      <c r="X131" s="116">
        <v>378886</v>
      </c>
      <c r="Y131" s="315">
        <v>0.7685</v>
      </c>
      <c r="Z131" s="316">
        <v>0.018500000000000003</v>
      </c>
      <c r="AA131" s="316">
        <v>0.0208</v>
      </c>
      <c r="AB131" s="316">
        <v>0.0509</v>
      </c>
      <c r="AC131" s="316">
        <v>0</v>
      </c>
      <c r="AD131" s="316">
        <v>0.1065</v>
      </c>
      <c r="AE131" s="316">
        <v>0.0023</v>
      </c>
      <c r="AF131" s="316">
        <v>0.032400000000000005</v>
      </c>
      <c r="AG131" s="329">
        <v>1390.14</v>
      </c>
      <c r="AH131" s="329">
        <v>3.77</v>
      </c>
      <c r="AI131" s="330">
        <v>1767.37</v>
      </c>
      <c r="AJ131" s="315">
        <v>0.8618000000000001</v>
      </c>
      <c r="AK131" s="316">
        <v>0.0759</v>
      </c>
      <c r="AL131" s="316">
        <v>0.024399999999999998</v>
      </c>
      <c r="AM131" s="316">
        <v>0.024399999999999998</v>
      </c>
      <c r="AN131" s="316">
        <v>0</v>
      </c>
      <c r="AO131" s="316">
        <v>0</v>
      </c>
      <c r="AP131" s="316">
        <v>0</v>
      </c>
      <c r="AQ131" s="316">
        <v>0.013600000000000001</v>
      </c>
      <c r="AR131" s="316">
        <v>0.20129999999999998</v>
      </c>
      <c r="AS131" s="316">
        <v>0.1155</v>
      </c>
      <c r="AT131" s="316">
        <v>0.11220000000000001</v>
      </c>
      <c r="AU131" s="316">
        <v>0.3102</v>
      </c>
      <c r="AV131" s="345">
        <v>0.2607</v>
      </c>
      <c r="AW131" s="359">
        <v>0</v>
      </c>
      <c r="AX131" s="354">
        <v>0</v>
      </c>
      <c r="AY131" s="354">
        <v>64.3</v>
      </c>
      <c r="AZ131" s="354">
        <v>126.65</v>
      </c>
      <c r="BA131" s="354">
        <v>1576.42</v>
      </c>
      <c r="BB131" s="354">
        <v>1767.37</v>
      </c>
      <c r="BC131" s="360">
        <v>64.3</v>
      </c>
      <c r="BD131" s="254">
        <v>98697</v>
      </c>
      <c r="BE131" s="254">
        <v>676</v>
      </c>
      <c r="BF131" s="254">
        <v>160278</v>
      </c>
      <c r="BG131" s="254">
        <v>8173</v>
      </c>
      <c r="BH131" s="62"/>
      <c r="BI131" s="62"/>
      <c r="BJ131" s="62"/>
      <c r="BK131" s="62"/>
      <c r="BL131" s="62"/>
      <c r="BM131" s="62"/>
      <c r="BN131" s="295">
        <v>25744</v>
      </c>
      <c r="BO131" s="296">
        <v>176</v>
      </c>
      <c r="BP131" s="296">
        <v>22652</v>
      </c>
      <c r="BQ131" s="296">
        <v>1155</v>
      </c>
      <c r="BR131" s="62"/>
      <c r="BS131" s="126"/>
      <c r="BT131" s="62">
        <f t="shared" si="53"/>
        <v>124441</v>
      </c>
      <c r="BU131" s="62">
        <f t="shared" si="53"/>
        <v>852</v>
      </c>
      <c r="BV131" s="253">
        <f t="shared" si="53"/>
        <v>182930</v>
      </c>
      <c r="BW131" s="253">
        <f aca="true" t="shared" si="97" ref="BW131:BW191">SUM(BG131+BQ131)</f>
        <v>9328</v>
      </c>
      <c r="BX131" s="62">
        <f t="shared" si="54"/>
        <v>0</v>
      </c>
      <c r="BY131" s="62">
        <f t="shared" si="54"/>
        <v>0</v>
      </c>
      <c r="BZ131" s="62">
        <f t="shared" si="55"/>
        <v>0</v>
      </c>
      <c r="CA131" s="62">
        <f t="shared" si="56"/>
        <v>0</v>
      </c>
      <c r="CB131" s="62">
        <f t="shared" si="70"/>
        <v>0</v>
      </c>
      <c r="CC131" s="126">
        <f t="shared" si="70"/>
        <v>0</v>
      </c>
      <c r="CD131" s="369">
        <v>278055</v>
      </c>
      <c r="CE131" s="369">
        <v>18989</v>
      </c>
      <c r="CF131" s="152">
        <v>258926</v>
      </c>
      <c r="CG131" s="153">
        <v>17662</v>
      </c>
      <c r="CH131" s="160">
        <v>54908</v>
      </c>
      <c r="CI131" s="160">
        <v>3878</v>
      </c>
      <c r="CJ131" s="153">
        <v>1560</v>
      </c>
      <c r="CK131" s="154">
        <v>63</v>
      </c>
      <c r="CL131" s="125">
        <f t="shared" si="71"/>
        <v>258975</v>
      </c>
      <c r="CM131" s="126">
        <f t="shared" si="72"/>
        <v>8849</v>
      </c>
      <c r="CN131" s="62">
        <f aca="true" t="shared" si="98" ref="CN131:CN162">BN131+BP131+BR131</f>
        <v>48396</v>
      </c>
      <c r="CO131" s="62">
        <f aca="true" t="shared" si="99" ref="CO131:CO162">BO131+BQ131+BS131</f>
        <v>1331</v>
      </c>
      <c r="CP131" s="155">
        <f t="shared" si="95"/>
        <v>307371</v>
      </c>
      <c r="CQ131" s="153">
        <f t="shared" si="74"/>
        <v>10180</v>
      </c>
      <c r="CR131" s="153">
        <f t="shared" si="75"/>
        <v>315394</v>
      </c>
      <c r="CS131" s="153">
        <f t="shared" si="76"/>
        <v>21603</v>
      </c>
      <c r="CT131" s="245">
        <v>1406</v>
      </c>
      <c r="CU131" s="153">
        <f t="shared" si="77"/>
        <v>622765</v>
      </c>
      <c r="CV131" s="154">
        <f t="shared" si="78"/>
        <v>33189</v>
      </c>
      <c r="CW131" s="153">
        <f t="shared" si="82"/>
        <v>49.3850114416476</v>
      </c>
      <c r="CX131" s="153">
        <f t="shared" si="83"/>
        <v>1.6874523264683448</v>
      </c>
      <c r="CY131" s="153">
        <f t="shared" si="84"/>
        <v>9.22883295194508</v>
      </c>
      <c r="CZ131" s="153">
        <f t="shared" si="85"/>
        <v>0.253813882532418</v>
      </c>
      <c r="DA131" s="155">
        <f t="shared" si="86"/>
        <v>58.61384439359268</v>
      </c>
      <c r="DB131" s="155">
        <f t="shared" si="87"/>
        <v>1.9412662090007629</v>
      </c>
      <c r="DC131" s="155">
        <f t="shared" si="88"/>
        <v>53.02345537757437</v>
      </c>
      <c r="DD131" s="155">
        <f t="shared" si="89"/>
        <v>3.6210907704042716</v>
      </c>
      <c r="DE131" s="155">
        <f t="shared" si="90"/>
        <v>60.14378337147216</v>
      </c>
      <c r="DF131" s="63">
        <f t="shared" si="91"/>
        <v>4.119565217391305</v>
      </c>
      <c r="DG131" s="63">
        <f t="shared" si="92"/>
        <v>0.26811594202898553</v>
      </c>
      <c r="DH131" s="155">
        <f t="shared" si="93"/>
        <v>118.75762776506484</v>
      </c>
      <c r="DI131" s="131">
        <f t="shared" si="94"/>
        <v>6.328947368421053</v>
      </c>
      <c r="DJ131" s="133" t="s">
        <v>838</v>
      </c>
      <c r="DK131" s="58"/>
      <c r="DL131" s="58"/>
      <c r="DM131" s="134" t="s">
        <v>839</v>
      </c>
      <c r="DN131" s="255"/>
      <c r="DO131" s="256"/>
    </row>
    <row r="132" spans="1:119" ht="15">
      <c r="A132" s="31">
        <v>35999</v>
      </c>
      <c r="B132" s="24" t="s">
        <v>745</v>
      </c>
      <c r="C132" s="98" t="s">
        <v>808</v>
      </c>
      <c r="D132" s="38" t="s">
        <v>1494</v>
      </c>
      <c r="E132" s="140"/>
      <c r="F132" s="25" t="s">
        <v>962</v>
      </c>
      <c r="G132" s="39" t="s">
        <v>1713</v>
      </c>
      <c r="H132" s="34" t="s">
        <v>1714</v>
      </c>
      <c r="I132" s="18" t="s">
        <v>1338</v>
      </c>
      <c r="J132" s="46" t="s">
        <v>1339</v>
      </c>
      <c r="K132" s="18" t="s">
        <v>1340</v>
      </c>
      <c r="L132" s="106"/>
      <c r="M132" s="64">
        <v>27303</v>
      </c>
      <c r="N132" s="147"/>
      <c r="O132" s="87"/>
      <c r="P132" s="88"/>
      <c r="Q132" s="88"/>
      <c r="R132" s="112"/>
      <c r="S132" s="117"/>
      <c r="T132" s="66">
        <v>0</v>
      </c>
      <c r="U132" s="67"/>
      <c r="V132" s="67"/>
      <c r="W132" s="66"/>
      <c r="X132" s="118"/>
      <c r="Y132" s="325">
        <v>0</v>
      </c>
      <c r="Z132" s="326">
        <v>0</v>
      </c>
      <c r="AA132" s="326">
        <v>0</v>
      </c>
      <c r="AB132" s="326">
        <v>0</v>
      </c>
      <c r="AC132" s="326">
        <v>0</v>
      </c>
      <c r="AD132" s="326">
        <v>0</v>
      </c>
      <c r="AE132" s="326">
        <v>0</v>
      </c>
      <c r="AF132" s="326">
        <v>0</v>
      </c>
      <c r="AG132" s="331">
        <v>10573.06</v>
      </c>
      <c r="AH132" s="331">
        <v>2.58</v>
      </c>
      <c r="AI132" s="332">
        <v>15830.85</v>
      </c>
      <c r="AJ132" s="325">
        <v>0</v>
      </c>
      <c r="AK132" s="326">
        <v>0</v>
      </c>
      <c r="AL132" s="326">
        <v>0</v>
      </c>
      <c r="AM132" s="326">
        <v>0</v>
      </c>
      <c r="AN132" s="326">
        <v>0</v>
      </c>
      <c r="AO132" s="326">
        <v>0</v>
      </c>
      <c r="AP132" s="326">
        <v>0</v>
      </c>
      <c r="AQ132" s="326">
        <v>0</v>
      </c>
      <c r="AR132" s="326">
        <v>0</v>
      </c>
      <c r="AS132" s="326">
        <v>0</v>
      </c>
      <c r="AT132" s="326">
        <v>0</v>
      </c>
      <c r="AU132" s="326">
        <v>0</v>
      </c>
      <c r="AV132" s="352">
        <v>0</v>
      </c>
      <c r="AW132" s="361">
        <v>0</v>
      </c>
      <c r="AX132" s="355">
        <v>0</v>
      </c>
      <c r="AY132" s="355">
        <v>511.9</v>
      </c>
      <c r="AZ132" s="355">
        <v>1176.14</v>
      </c>
      <c r="BA132" s="355">
        <v>14142.02</v>
      </c>
      <c r="BB132" s="355">
        <v>15830.06</v>
      </c>
      <c r="BC132" s="362">
        <v>511.9</v>
      </c>
      <c r="BD132" s="267">
        <v>483097</v>
      </c>
      <c r="BE132" s="267">
        <v>3310</v>
      </c>
      <c r="BF132" s="267">
        <v>790832</v>
      </c>
      <c r="BG132" s="267">
        <v>40332</v>
      </c>
      <c r="BH132" s="68"/>
      <c r="BI132" s="68"/>
      <c r="BJ132" s="68"/>
      <c r="BK132" s="68"/>
      <c r="BL132" s="68"/>
      <c r="BM132" s="68"/>
      <c r="BN132" s="301">
        <v>254036</v>
      </c>
      <c r="BO132" s="268">
        <v>1741</v>
      </c>
      <c r="BP132" s="268">
        <v>139802</v>
      </c>
      <c r="BQ132" s="268">
        <v>7130</v>
      </c>
      <c r="BR132" s="68"/>
      <c r="BS132" s="128"/>
      <c r="BT132" s="127">
        <f aca="true" t="shared" si="100" ref="BT132:BV191">SUM(BD132+BN132)</f>
        <v>737133</v>
      </c>
      <c r="BU132" s="68">
        <f t="shared" si="100"/>
        <v>5051</v>
      </c>
      <c r="BV132" s="272">
        <f t="shared" si="100"/>
        <v>930634</v>
      </c>
      <c r="BW132" s="272">
        <f t="shared" si="97"/>
        <v>47462</v>
      </c>
      <c r="BX132" s="68">
        <f aca="true" t="shared" si="101" ref="BX132:BY191">SUM(BH132)</f>
        <v>0</v>
      </c>
      <c r="BY132" s="68">
        <f t="shared" si="101"/>
        <v>0</v>
      </c>
      <c r="BZ132" s="68">
        <f aca="true" t="shared" si="102" ref="BZ132:BZ191">SUM(BJ132+BR132)</f>
        <v>0</v>
      </c>
      <c r="CA132" s="68">
        <f aca="true" t="shared" si="103" ref="CA132:CA191">SUM(BK132+BR132)</f>
        <v>0</v>
      </c>
      <c r="CB132" s="68">
        <f t="shared" si="70"/>
        <v>0</v>
      </c>
      <c r="CC132" s="128">
        <f t="shared" si="70"/>
        <v>0</v>
      </c>
      <c r="CD132" s="372">
        <v>1507941</v>
      </c>
      <c r="CE132" s="373">
        <v>102870</v>
      </c>
      <c r="CF132" s="156">
        <v>1426947</v>
      </c>
      <c r="CG132" s="157">
        <v>97202</v>
      </c>
      <c r="CH132" s="161">
        <v>502601</v>
      </c>
      <c r="CI132" s="161">
        <v>35411</v>
      </c>
      <c r="CJ132" s="157">
        <v>6588</v>
      </c>
      <c r="CK132" s="158">
        <v>264</v>
      </c>
      <c r="CL132" s="127">
        <f t="shared" si="71"/>
        <v>1273929</v>
      </c>
      <c r="CM132" s="128">
        <f t="shared" si="72"/>
        <v>43642</v>
      </c>
      <c r="CN132" s="68">
        <f t="shared" si="98"/>
        <v>393838</v>
      </c>
      <c r="CO132" s="68">
        <f t="shared" si="99"/>
        <v>8871</v>
      </c>
      <c r="CP132" s="159">
        <f t="shared" si="95"/>
        <v>1667767</v>
      </c>
      <c r="CQ132" s="157">
        <f t="shared" si="74"/>
        <v>52513</v>
      </c>
      <c r="CR132" s="157">
        <f t="shared" si="75"/>
        <v>1936136</v>
      </c>
      <c r="CS132" s="157">
        <f t="shared" si="76"/>
        <v>132877</v>
      </c>
      <c r="CT132" s="249"/>
      <c r="CU132" s="157">
        <f t="shared" si="77"/>
        <v>3603903</v>
      </c>
      <c r="CV132" s="158">
        <f t="shared" si="78"/>
        <v>185390</v>
      </c>
      <c r="CW132" s="157">
        <f aca="true" t="shared" si="104" ref="CW132:CW163">CL132/M132</f>
        <v>46.65893857817822</v>
      </c>
      <c r="CX132" s="157">
        <f aca="true" t="shared" si="105" ref="CX132:CX163">CM132/M132</f>
        <v>1.598432406695235</v>
      </c>
      <c r="CY132" s="157">
        <f aca="true" t="shared" si="106" ref="CY132:CY163">CN132/M132</f>
        <v>14.424715232758304</v>
      </c>
      <c r="CZ132" s="157">
        <f aca="true" t="shared" si="107" ref="CZ132:CZ163">CO132/M132</f>
        <v>0.3249093506208109</v>
      </c>
      <c r="DA132" s="159">
        <f aca="true" t="shared" si="108" ref="DA132:DA163">CP132/M132</f>
        <v>61.083653810936525</v>
      </c>
      <c r="DB132" s="159">
        <f aca="true" t="shared" si="109" ref="DB132:DB163">CQ132/M132</f>
        <v>1.9233417573160458</v>
      </c>
      <c r="DC132" s="159">
        <f aca="true" t="shared" si="110" ref="DC132:DC163">CD132/M132</f>
        <v>55.22986485001648</v>
      </c>
      <c r="DD132" s="159">
        <f aca="true" t="shared" si="111" ref="DD132:DD163">CE132/M132</f>
        <v>3.7677178332051424</v>
      </c>
      <c r="DE132" s="159">
        <f aca="true" t="shared" si="112" ref="DE132:DE163">(CF132+CH132+CJ132)/M132</f>
        <v>70.91293996996667</v>
      </c>
      <c r="DF132" s="69">
        <f aca="true" t="shared" si="113" ref="DF132:DF163">(CG132+CI132+CK132)/M132</f>
        <v>4.866754569094971</v>
      </c>
      <c r="DG132" s="69">
        <f aca="true" t="shared" si="114" ref="DG132:DG163">CT132/M132</f>
        <v>0</v>
      </c>
      <c r="DH132" s="159">
        <f aca="true" t="shared" si="115" ref="DH132:DH163">DA132+DE132</f>
        <v>131.9965937809032</v>
      </c>
      <c r="DI132" s="132">
        <f aca="true" t="shared" si="116" ref="DI132:DI163">DB132+DF132+DG132</f>
        <v>6.7900963264110175</v>
      </c>
      <c r="DJ132" s="135" t="s">
        <v>838</v>
      </c>
      <c r="DK132" s="70"/>
      <c r="DL132" s="70"/>
      <c r="DM132" s="136" t="s">
        <v>838</v>
      </c>
      <c r="DN132" s="255"/>
      <c r="DO132" s="256"/>
    </row>
    <row r="133" spans="1:119" ht="15">
      <c r="A133" s="26">
        <v>37000</v>
      </c>
      <c r="B133" s="23" t="s">
        <v>746</v>
      </c>
      <c r="C133" s="97" t="s">
        <v>807</v>
      </c>
      <c r="D133" s="40" t="s">
        <v>197</v>
      </c>
      <c r="E133" s="90" t="s">
        <v>198</v>
      </c>
      <c r="F133" s="22" t="s">
        <v>902</v>
      </c>
      <c r="G133" s="35" t="s">
        <v>1607</v>
      </c>
      <c r="H133" s="33" t="s">
        <v>1608</v>
      </c>
      <c r="I133" s="16" t="s">
        <v>1341</v>
      </c>
      <c r="J133" s="44" t="s">
        <v>1342</v>
      </c>
      <c r="K133" s="16" t="s">
        <v>1343</v>
      </c>
      <c r="L133" s="104">
        <v>78877</v>
      </c>
      <c r="M133" s="59">
        <v>83179</v>
      </c>
      <c r="N133" s="71">
        <f aca="true" t="shared" si="117" ref="N133:N164">(L133/M133-1)/-3</f>
        <v>0.017239928347299188</v>
      </c>
      <c r="O133" s="72">
        <v>88977</v>
      </c>
      <c r="P133" s="72">
        <v>97198</v>
      </c>
      <c r="Q133" s="72">
        <v>103541</v>
      </c>
      <c r="R133" s="105">
        <f>(L133/Q133-1)/-1</f>
        <v>0.2382051554456689</v>
      </c>
      <c r="S133" s="115"/>
      <c r="T133" s="60">
        <v>0.063</v>
      </c>
      <c r="U133" s="61">
        <v>30484</v>
      </c>
      <c r="V133" s="61">
        <v>684</v>
      </c>
      <c r="W133" s="60">
        <v>0.036702714352726394</v>
      </c>
      <c r="X133" s="116">
        <v>321785</v>
      </c>
      <c r="Y133" s="313">
        <v>0.6679999999999999</v>
      </c>
      <c r="Z133" s="314">
        <v>0.049100000000000005</v>
      </c>
      <c r="AA133" s="314">
        <v>0.0526</v>
      </c>
      <c r="AB133" s="314">
        <v>0.041299999999999996</v>
      </c>
      <c r="AC133" s="314">
        <v>0.0097</v>
      </c>
      <c r="AD133" s="314">
        <v>0.1374</v>
      </c>
      <c r="AE133" s="314">
        <v>0.0028000000000000004</v>
      </c>
      <c r="AF133" s="314">
        <v>0.0391</v>
      </c>
      <c r="AG133" s="327"/>
      <c r="AH133" s="327"/>
      <c r="AI133" s="328"/>
      <c r="AJ133" s="313">
        <v>0.8206</v>
      </c>
      <c r="AK133" s="314">
        <v>0.0805</v>
      </c>
      <c r="AL133" s="314">
        <v>0.0066</v>
      </c>
      <c r="AM133" s="314">
        <v>0.0668</v>
      </c>
      <c r="AN133" s="314">
        <v>0.016200000000000003</v>
      </c>
      <c r="AO133" s="314">
        <v>0.0022</v>
      </c>
      <c r="AP133" s="314">
        <v>0.0005</v>
      </c>
      <c r="AQ133" s="314">
        <v>0.0066</v>
      </c>
      <c r="AR133" s="343">
        <v>0</v>
      </c>
      <c r="AS133" s="343">
        <v>0</v>
      </c>
      <c r="AT133" s="343">
        <v>0</v>
      </c>
      <c r="AU133" s="343">
        <v>0</v>
      </c>
      <c r="AV133" s="347">
        <v>0</v>
      </c>
      <c r="AW133" s="359">
        <v>0</v>
      </c>
      <c r="AX133" s="354">
        <v>59875.07</v>
      </c>
      <c r="AY133" s="354">
        <v>90.93</v>
      </c>
      <c r="AZ133" s="354">
        <v>69710.39</v>
      </c>
      <c r="BA133" s="354">
        <v>630636.16</v>
      </c>
      <c r="BB133" s="354">
        <v>760312.55</v>
      </c>
      <c r="BC133" s="360">
        <v>59965.99</v>
      </c>
      <c r="BD133" s="254">
        <v>1408052</v>
      </c>
      <c r="BE133" s="254">
        <v>9648</v>
      </c>
      <c r="BF133" s="254">
        <v>1849010</v>
      </c>
      <c r="BG133" s="254">
        <v>94298</v>
      </c>
      <c r="BH133" s="254">
        <v>55087</v>
      </c>
      <c r="BI133" s="254">
        <v>3883</v>
      </c>
      <c r="BJ133" s="254">
        <v>97039</v>
      </c>
      <c r="BK133" s="254">
        <v>5920</v>
      </c>
      <c r="BL133" s="254">
        <v>485766</v>
      </c>
      <c r="BM133" s="254">
        <v>180</v>
      </c>
      <c r="BN133" s="295">
        <v>1113390</v>
      </c>
      <c r="BO133" s="296">
        <v>7629</v>
      </c>
      <c r="BP133" s="296">
        <v>948338</v>
      </c>
      <c r="BQ133" s="296">
        <v>48366</v>
      </c>
      <c r="BR133" s="62"/>
      <c r="BS133" s="126"/>
      <c r="BT133" s="62">
        <f t="shared" si="100"/>
        <v>2521442</v>
      </c>
      <c r="BU133" s="62">
        <f t="shared" si="100"/>
        <v>17277</v>
      </c>
      <c r="BV133" s="253">
        <f t="shared" si="100"/>
        <v>2797348</v>
      </c>
      <c r="BW133" s="253">
        <f t="shared" si="97"/>
        <v>142664</v>
      </c>
      <c r="BX133" s="62">
        <f t="shared" si="101"/>
        <v>55087</v>
      </c>
      <c r="BY133" s="62">
        <f t="shared" si="101"/>
        <v>3883</v>
      </c>
      <c r="BZ133" s="62">
        <f t="shared" si="102"/>
        <v>97039</v>
      </c>
      <c r="CA133" s="62">
        <f t="shared" si="103"/>
        <v>5920</v>
      </c>
      <c r="CB133" s="62">
        <f aca="true" t="shared" si="118" ref="CB133:CC191">SUM(BL133)</f>
        <v>485766</v>
      </c>
      <c r="CC133" s="126">
        <f t="shared" si="118"/>
        <v>180</v>
      </c>
      <c r="CD133" s="369">
        <v>4359332</v>
      </c>
      <c r="CE133" s="369">
        <v>298142</v>
      </c>
      <c r="CF133" s="152">
        <v>4076615</v>
      </c>
      <c r="CG133" s="153">
        <v>278474</v>
      </c>
      <c r="CH133" s="153">
        <v>1978865</v>
      </c>
      <c r="CI133" s="153">
        <v>139375</v>
      </c>
      <c r="CJ133" s="153">
        <v>33570</v>
      </c>
      <c r="CK133" s="154">
        <v>1342</v>
      </c>
      <c r="CL133" s="62">
        <f aca="true" t="shared" si="119" ref="CL133:CL191">BD133+BF133+BH133+BJ133+BL133</f>
        <v>3894954</v>
      </c>
      <c r="CM133" s="126">
        <f aca="true" t="shared" si="120" ref="CM133:CM191">BE133+BG133+BI133+BK133+BM133</f>
        <v>113929</v>
      </c>
      <c r="CN133" s="62">
        <f t="shared" si="98"/>
        <v>2061728</v>
      </c>
      <c r="CO133" s="62">
        <f t="shared" si="99"/>
        <v>55995</v>
      </c>
      <c r="CP133" s="155">
        <f t="shared" si="95"/>
        <v>5956682</v>
      </c>
      <c r="CQ133" s="153">
        <f t="shared" si="74"/>
        <v>169924</v>
      </c>
      <c r="CR133" s="153">
        <f t="shared" si="75"/>
        <v>6089050</v>
      </c>
      <c r="CS133" s="153">
        <f t="shared" si="76"/>
        <v>419191</v>
      </c>
      <c r="CT133" s="245">
        <v>28275</v>
      </c>
      <c r="CU133" s="153">
        <f t="shared" si="77"/>
        <v>12045732</v>
      </c>
      <c r="CV133" s="154">
        <f t="shared" si="78"/>
        <v>617390</v>
      </c>
      <c r="CW133" s="153">
        <f t="shared" si="104"/>
        <v>46.82617006696402</v>
      </c>
      <c r="CX133" s="153">
        <f t="shared" si="105"/>
        <v>1.3696846559828804</v>
      </c>
      <c r="CY133" s="153">
        <f t="shared" si="106"/>
        <v>24.78664085887063</v>
      </c>
      <c r="CZ133" s="153">
        <f t="shared" si="107"/>
        <v>0.6731867418458986</v>
      </c>
      <c r="DA133" s="155">
        <f t="shared" si="108"/>
        <v>71.61281092583465</v>
      </c>
      <c r="DB133" s="155">
        <f t="shared" si="109"/>
        <v>2.0428713978287787</v>
      </c>
      <c r="DC133" s="155">
        <f t="shared" si="110"/>
        <v>52.409045552362976</v>
      </c>
      <c r="DD133" s="155">
        <f t="shared" si="111"/>
        <v>3.5843422017576554</v>
      </c>
      <c r="DE133" s="155">
        <f t="shared" si="112"/>
        <v>73.20417413048966</v>
      </c>
      <c r="DF133" s="63">
        <f t="shared" si="113"/>
        <v>5.0396253862152705</v>
      </c>
      <c r="DG133" s="63">
        <f t="shared" si="114"/>
        <v>0.33992954952572163</v>
      </c>
      <c r="DH133" s="155">
        <f t="shared" si="115"/>
        <v>144.8169850563243</v>
      </c>
      <c r="DI133" s="131">
        <f t="shared" si="116"/>
        <v>7.422426333569771</v>
      </c>
      <c r="DJ133" s="133" t="s">
        <v>838</v>
      </c>
      <c r="DK133" s="58"/>
      <c r="DL133" s="58"/>
      <c r="DM133" s="134" t="s">
        <v>838</v>
      </c>
      <c r="DN133" s="255"/>
      <c r="DO133" s="256"/>
    </row>
    <row r="134" spans="1:119" ht="15">
      <c r="A134" s="26">
        <v>37005</v>
      </c>
      <c r="B134" s="23" t="s">
        <v>747</v>
      </c>
      <c r="C134" s="97" t="s">
        <v>811</v>
      </c>
      <c r="D134" s="40" t="s">
        <v>302</v>
      </c>
      <c r="E134" s="90" t="s">
        <v>303</v>
      </c>
      <c r="F134" s="22" t="s">
        <v>964</v>
      </c>
      <c r="G134" s="35" t="s">
        <v>1344</v>
      </c>
      <c r="H134" s="33" t="s">
        <v>1717</v>
      </c>
      <c r="I134" s="16" t="s">
        <v>1344</v>
      </c>
      <c r="J134" s="44" t="s">
        <v>1345</v>
      </c>
      <c r="K134" s="16" t="s">
        <v>1346</v>
      </c>
      <c r="L134" s="104">
        <v>1658</v>
      </c>
      <c r="M134" s="59">
        <v>1804</v>
      </c>
      <c r="N134" s="71">
        <f t="shared" si="117"/>
        <v>0.02697708795269771</v>
      </c>
      <c r="O134" s="59"/>
      <c r="P134" s="59"/>
      <c r="Q134" s="59"/>
      <c r="R134" s="105"/>
      <c r="S134" s="115">
        <v>0.15681544028950542</v>
      </c>
      <c r="T134" s="60">
        <v>0.098</v>
      </c>
      <c r="U134" s="61">
        <v>25934</v>
      </c>
      <c r="V134" s="61">
        <v>550</v>
      </c>
      <c r="W134" s="60">
        <v>0.03618817852834741</v>
      </c>
      <c r="X134" s="116">
        <v>226407</v>
      </c>
      <c r="Y134" s="315">
        <v>0.6884</v>
      </c>
      <c r="Z134" s="316">
        <v>0.1159</v>
      </c>
      <c r="AA134" s="316">
        <v>0.0072</v>
      </c>
      <c r="AB134" s="316">
        <v>0.0072</v>
      </c>
      <c r="AC134" s="316">
        <v>0</v>
      </c>
      <c r="AD134" s="316">
        <v>0.10869999999999999</v>
      </c>
      <c r="AE134" s="316">
        <v>0</v>
      </c>
      <c r="AF134" s="316">
        <v>0.0725</v>
      </c>
      <c r="AG134" s="329">
        <v>558.07</v>
      </c>
      <c r="AH134" s="329">
        <v>3.23</v>
      </c>
      <c r="AI134" s="330">
        <v>609.95</v>
      </c>
      <c r="AJ134" s="315">
        <v>0.8188</v>
      </c>
      <c r="AK134" s="316">
        <v>0.0942</v>
      </c>
      <c r="AL134" s="316">
        <v>0</v>
      </c>
      <c r="AM134" s="316">
        <v>0.087</v>
      </c>
      <c r="AN134" s="316">
        <v>0</v>
      </c>
      <c r="AO134" s="316">
        <v>0</v>
      </c>
      <c r="AP134" s="316">
        <v>0</v>
      </c>
      <c r="AQ134" s="316">
        <v>0</v>
      </c>
      <c r="AR134" s="316"/>
      <c r="AS134" s="316"/>
      <c r="AT134" s="316"/>
      <c r="AU134" s="316"/>
      <c r="AV134" s="345"/>
      <c r="AW134" s="359">
        <v>0</v>
      </c>
      <c r="AX134" s="354">
        <v>0</v>
      </c>
      <c r="AY134" s="354">
        <v>0</v>
      </c>
      <c r="AZ134" s="354">
        <v>51.02</v>
      </c>
      <c r="BA134" s="354">
        <v>558.63</v>
      </c>
      <c r="BB134" s="354">
        <v>609.65</v>
      </c>
      <c r="BC134" s="360">
        <v>0</v>
      </c>
      <c r="BD134" s="254">
        <v>32461</v>
      </c>
      <c r="BE134" s="254">
        <v>222</v>
      </c>
      <c r="BF134" s="254">
        <v>45415</v>
      </c>
      <c r="BG134" s="254">
        <v>2316</v>
      </c>
      <c r="BH134" s="62"/>
      <c r="BI134" s="62"/>
      <c r="BJ134" s="62"/>
      <c r="BK134" s="62"/>
      <c r="BL134" s="62"/>
      <c r="BM134" s="62"/>
      <c r="BN134" s="295">
        <v>46003</v>
      </c>
      <c r="BO134" s="296">
        <v>315</v>
      </c>
      <c r="BP134" s="296">
        <v>33795</v>
      </c>
      <c r="BQ134" s="296">
        <v>1724</v>
      </c>
      <c r="BR134" s="62"/>
      <c r="BS134" s="126"/>
      <c r="BT134" s="62">
        <f t="shared" si="100"/>
        <v>78464</v>
      </c>
      <c r="BU134" s="62">
        <f t="shared" si="100"/>
        <v>537</v>
      </c>
      <c r="BV134" s="253">
        <f t="shared" si="100"/>
        <v>79210</v>
      </c>
      <c r="BW134" s="253">
        <f t="shared" si="97"/>
        <v>4040</v>
      </c>
      <c r="BX134" s="62">
        <f t="shared" si="101"/>
        <v>0</v>
      </c>
      <c r="BY134" s="62">
        <f t="shared" si="101"/>
        <v>0</v>
      </c>
      <c r="BZ134" s="62">
        <f t="shared" si="102"/>
        <v>0</v>
      </c>
      <c r="CA134" s="62">
        <f t="shared" si="103"/>
        <v>0</v>
      </c>
      <c r="CB134" s="62">
        <f t="shared" si="118"/>
        <v>0</v>
      </c>
      <c r="CC134" s="126">
        <f t="shared" si="118"/>
        <v>0</v>
      </c>
      <c r="CD134" s="369">
        <v>176984</v>
      </c>
      <c r="CE134" s="369">
        <v>12153</v>
      </c>
      <c r="CF134" s="152">
        <v>162377</v>
      </c>
      <c r="CG134" s="153">
        <v>11137</v>
      </c>
      <c r="CH134" s="153">
        <v>104957</v>
      </c>
      <c r="CI134" s="153">
        <v>7393</v>
      </c>
      <c r="CJ134" s="153">
        <v>1898</v>
      </c>
      <c r="CK134" s="154">
        <v>76</v>
      </c>
      <c r="CL134" s="62">
        <f t="shared" si="119"/>
        <v>77876</v>
      </c>
      <c r="CM134" s="126">
        <f t="shared" si="120"/>
        <v>2538</v>
      </c>
      <c r="CN134" s="62">
        <f t="shared" si="98"/>
        <v>79798</v>
      </c>
      <c r="CO134" s="62">
        <f t="shared" si="99"/>
        <v>2039</v>
      </c>
      <c r="CP134" s="155">
        <f aca="true" t="shared" si="121" ref="CP134:CP165">BT134+BV134+BX134+BZ134+CB134</f>
        <v>157674</v>
      </c>
      <c r="CQ134" s="153">
        <f aca="true" t="shared" si="122" ref="CQ134:CQ191">BU134+BW134+BY134+CA134+CC134</f>
        <v>4577</v>
      </c>
      <c r="CR134" s="153">
        <f aca="true" t="shared" si="123" ref="CR134:CR191">CF134+CH134+CJ134</f>
        <v>269232</v>
      </c>
      <c r="CS134" s="153">
        <f aca="true" t="shared" si="124" ref="CS134:CS191">CG134+CI134+CK134</f>
        <v>18606</v>
      </c>
      <c r="CT134" s="245">
        <v>1252</v>
      </c>
      <c r="CU134" s="153">
        <f aca="true" t="shared" si="125" ref="CU134:CU191">CP134+CR134</f>
        <v>426906</v>
      </c>
      <c r="CV134" s="154">
        <f aca="true" t="shared" si="126" ref="CV134:CV191">CQ134+CS134+CT134</f>
        <v>24435</v>
      </c>
      <c r="CW134" s="153">
        <f t="shared" si="104"/>
        <v>43.168514412416854</v>
      </c>
      <c r="CX134" s="153">
        <f t="shared" si="105"/>
        <v>1.4068736141906875</v>
      </c>
      <c r="CY134" s="153">
        <f t="shared" si="106"/>
        <v>44.23392461197339</v>
      </c>
      <c r="CZ134" s="153">
        <f t="shared" si="107"/>
        <v>1.1302660753880267</v>
      </c>
      <c r="DA134" s="155">
        <f t="shared" si="108"/>
        <v>87.40243902439025</v>
      </c>
      <c r="DB134" s="155">
        <f t="shared" si="109"/>
        <v>2.537139689578714</v>
      </c>
      <c r="DC134" s="155">
        <f t="shared" si="110"/>
        <v>98.10643015521065</v>
      </c>
      <c r="DD134" s="155">
        <f t="shared" si="111"/>
        <v>6.736696230598669</v>
      </c>
      <c r="DE134" s="155">
        <f t="shared" si="112"/>
        <v>149.24168514412418</v>
      </c>
      <c r="DF134" s="63">
        <f t="shared" si="113"/>
        <v>10.313747228381375</v>
      </c>
      <c r="DG134" s="63">
        <f t="shared" si="114"/>
        <v>0.6940133037694013</v>
      </c>
      <c r="DH134" s="155">
        <f t="shared" si="115"/>
        <v>236.64412416851442</v>
      </c>
      <c r="DI134" s="131">
        <f t="shared" si="116"/>
        <v>13.54490022172949</v>
      </c>
      <c r="DJ134" s="133" t="s">
        <v>838</v>
      </c>
      <c r="DK134" s="58"/>
      <c r="DL134" s="58"/>
      <c r="DM134" s="134" t="s">
        <v>838</v>
      </c>
      <c r="DN134" s="255"/>
      <c r="DO134" s="256"/>
    </row>
    <row r="135" spans="1:119" ht="15">
      <c r="A135" s="26">
        <v>37010</v>
      </c>
      <c r="B135" s="23" t="s">
        <v>748</v>
      </c>
      <c r="C135" s="97" t="s">
        <v>808</v>
      </c>
      <c r="D135" s="40" t="s">
        <v>304</v>
      </c>
      <c r="E135" s="90" t="s">
        <v>305</v>
      </c>
      <c r="F135" s="22" t="s">
        <v>965</v>
      </c>
      <c r="G135" s="35" t="s">
        <v>1718</v>
      </c>
      <c r="H135" s="33" t="s">
        <v>1719</v>
      </c>
      <c r="I135" s="16" t="s">
        <v>1347</v>
      </c>
      <c r="J135" s="44" t="s">
        <v>1348</v>
      </c>
      <c r="K135" s="16" t="s">
        <v>1349</v>
      </c>
      <c r="L135" s="104">
        <v>9674</v>
      </c>
      <c r="M135" s="59">
        <v>10388</v>
      </c>
      <c r="N135" s="71">
        <f t="shared" si="117"/>
        <v>0.022911051212938016</v>
      </c>
      <c r="O135" s="59"/>
      <c r="P135" s="59"/>
      <c r="Q135" s="59"/>
      <c r="R135" s="105"/>
      <c r="S135" s="115">
        <v>0.13593136241471987</v>
      </c>
      <c r="T135" s="60">
        <v>0.043</v>
      </c>
      <c r="U135" s="61">
        <v>41947</v>
      </c>
      <c r="V135" s="61">
        <v>863</v>
      </c>
      <c r="W135" s="60">
        <v>0.011370684308455654</v>
      </c>
      <c r="X135" s="116">
        <v>413234</v>
      </c>
      <c r="Y135" s="315">
        <v>0.8593999999999999</v>
      </c>
      <c r="Z135" s="316">
        <v>0.0161</v>
      </c>
      <c r="AA135" s="316">
        <v>0.0132</v>
      </c>
      <c r="AB135" s="316">
        <v>0.0366</v>
      </c>
      <c r="AC135" s="316">
        <v>0</v>
      </c>
      <c r="AD135" s="316">
        <v>0.0102</v>
      </c>
      <c r="AE135" s="316">
        <v>0.0015</v>
      </c>
      <c r="AF135" s="316">
        <v>0.063</v>
      </c>
      <c r="AG135" s="329">
        <v>2965.32</v>
      </c>
      <c r="AH135" s="329">
        <v>3.5</v>
      </c>
      <c r="AI135" s="330">
        <v>6829.85</v>
      </c>
      <c r="AJ135" s="315">
        <v>0.8837999999999999</v>
      </c>
      <c r="AK135" s="316">
        <v>0.06559999999999999</v>
      </c>
      <c r="AL135" s="316">
        <v>0.0023</v>
      </c>
      <c r="AM135" s="316">
        <v>0.0184</v>
      </c>
      <c r="AN135" s="316">
        <v>0.0207</v>
      </c>
      <c r="AO135" s="316">
        <v>0.0034999999999999996</v>
      </c>
      <c r="AP135" s="316">
        <v>0</v>
      </c>
      <c r="AQ135" s="316">
        <v>0.0058</v>
      </c>
      <c r="AR135" s="316">
        <v>0.3614</v>
      </c>
      <c r="AS135" s="316">
        <v>0.37060000000000004</v>
      </c>
      <c r="AT135" s="316">
        <v>0.11560000000000001</v>
      </c>
      <c r="AU135" s="316">
        <v>0.0526</v>
      </c>
      <c r="AV135" s="345">
        <v>0.0999</v>
      </c>
      <c r="AW135" s="359">
        <v>0</v>
      </c>
      <c r="AX135" s="354">
        <v>0</v>
      </c>
      <c r="AY135" s="354">
        <v>2.81</v>
      </c>
      <c r="AZ135" s="354">
        <v>3686.03</v>
      </c>
      <c r="BA135" s="354">
        <v>3141.01</v>
      </c>
      <c r="BB135" s="354">
        <v>6829.85</v>
      </c>
      <c r="BC135" s="360">
        <v>2.81</v>
      </c>
      <c r="BD135" s="254">
        <v>173087</v>
      </c>
      <c r="BE135" s="254">
        <v>1186</v>
      </c>
      <c r="BF135" s="254">
        <v>317445</v>
      </c>
      <c r="BG135" s="254">
        <v>16189</v>
      </c>
      <c r="BH135" s="62"/>
      <c r="BI135" s="62"/>
      <c r="BJ135" s="62"/>
      <c r="BK135" s="62"/>
      <c r="BL135" s="62"/>
      <c r="BM135" s="62"/>
      <c r="BN135" s="295">
        <v>49333</v>
      </c>
      <c r="BO135" s="296">
        <v>338</v>
      </c>
      <c r="BP135" s="296">
        <v>26127</v>
      </c>
      <c r="BQ135" s="296">
        <v>1332</v>
      </c>
      <c r="BR135" s="62"/>
      <c r="BS135" s="126"/>
      <c r="BT135" s="62">
        <f t="shared" si="100"/>
        <v>222420</v>
      </c>
      <c r="BU135" s="62">
        <f t="shared" si="100"/>
        <v>1524</v>
      </c>
      <c r="BV135" s="253">
        <f t="shared" si="100"/>
        <v>343572</v>
      </c>
      <c r="BW135" s="253">
        <f t="shared" si="97"/>
        <v>17521</v>
      </c>
      <c r="BX135" s="62">
        <f t="shared" si="101"/>
        <v>0</v>
      </c>
      <c r="BY135" s="62">
        <f t="shared" si="101"/>
        <v>0</v>
      </c>
      <c r="BZ135" s="62">
        <f t="shared" si="102"/>
        <v>0</v>
      </c>
      <c r="CA135" s="62">
        <f t="shared" si="103"/>
        <v>0</v>
      </c>
      <c r="CB135" s="62">
        <f t="shared" si="118"/>
        <v>0</v>
      </c>
      <c r="CC135" s="126">
        <f t="shared" si="118"/>
        <v>0</v>
      </c>
      <c r="CD135" s="369">
        <v>556399</v>
      </c>
      <c r="CE135" s="369">
        <v>37943</v>
      </c>
      <c r="CF135" s="152">
        <v>524074</v>
      </c>
      <c r="CG135" s="153">
        <v>35697</v>
      </c>
      <c r="CH135" s="153">
        <v>150123</v>
      </c>
      <c r="CI135" s="153">
        <v>10587</v>
      </c>
      <c r="CJ135" s="153">
        <v>4102</v>
      </c>
      <c r="CK135" s="154">
        <v>164</v>
      </c>
      <c r="CL135" s="62">
        <f t="shared" si="119"/>
        <v>490532</v>
      </c>
      <c r="CM135" s="126">
        <f t="shared" si="120"/>
        <v>17375</v>
      </c>
      <c r="CN135" s="62">
        <f t="shared" si="98"/>
        <v>75460</v>
      </c>
      <c r="CO135" s="62">
        <f t="shared" si="99"/>
        <v>1670</v>
      </c>
      <c r="CP135" s="155">
        <f t="shared" si="121"/>
        <v>565992</v>
      </c>
      <c r="CQ135" s="153">
        <f t="shared" si="122"/>
        <v>19045</v>
      </c>
      <c r="CR135" s="153">
        <f t="shared" si="123"/>
        <v>678299</v>
      </c>
      <c r="CS135" s="153">
        <f t="shared" si="124"/>
        <v>46448</v>
      </c>
      <c r="CT135" s="245">
        <v>2595</v>
      </c>
      <c r="CU135" s="153">
        <f t="shared" si="125"/>
        <v>1244291</v>
      </c>
      <c r="CV135" s="154">
        <f t="shared" si="126"/>
        <v>68088</v>
      </c>
      <c r="CW135" s="153">
        <f t="shared" si="104"/>
        <v>47.22102425876011</v>
      </c>
      <c r="CX135" s="153">
        <f t="shared" si="105"/>
        <v>1.6726030034655373</v>
      </c>
      <c r="CY135" s="153">
        <f t="shared" si="106"/>
        <v>7.264150943396227</v>
      </c>
      <c r="CZ135" s="153">
        <f t="shared" si="107"/>
        <v>0.1607624181748171</v>
      </c>
      <c r="DA135" s="155">
        <f t="shared" si="108"/>
        <v>54.485175202156334</v>
      </c>
      <c r="DB135" s="155">
        <f t="shared" si="109"/>
        <v>1.8333654216403543</v>
      </c>
      <c r="DC135" s="155">
        <f t="shared" si="110"/>
        <v>53.56170581440123</v>
      </c>
      <c r="DD135" s="155">
        <f t="shared" si="111"/>
        <v>3.6525798998844823</v>
      </c>
      <c r="DE135" s="155">
        <f t="shared" si="112"/>
        <v>65.29639969195225</v>
      </c>
      <c r="DF135" s="63">
        <f t="shared" si="113"/>
        <v>4.471313053523296</v>
      </c>
      <c r="DG135" s="63">
        <f t="shared" si="114"/>
        <v>0.24980747015787447</v>
      </c>
      <c r="DH135" s="155">
        <f t="shared" si="115"/>
        <v>119.78157489410859</v>
      </c>
      <c r="DI135" s="131">
        <f t="shared" si="116"/>
        <v>6.554485945321525</v>
      </c>
      <c r="DJ135" s="133" t="s">
        <v>838</v>
      </c>
      <c r="DK135" s="58"/>
      <c r="DL135" s="58"/>
      <c r="DM135" s="134" t="s">
        <v>838</v>
      </c>
      <c r="DN135" s="255"/>
      <c r="DO135" s="256"/>
    </row>
    <row r="136" spans="1:119" ht="15">
      <c r="A136" s="26">
        <v>37014</v>
      </c>
      <c r="B136" s="23" t="s">
        <v>749</v>
      </c>
      <c r="C136" s="97" t="s">
        <v>809</v>
      </c>
      <c r="D136" s="40" t="s">
        <v>306</v>
      </c>
      <c r="E136" s="139"/>
      <c r="F136" s="22" t="s">
        <v>966</v>
      </c>
      <c r="G136" s="35" t="s">
        <v>1720</v>
      </c>
      <c r="H136" s="33" t="s">
        <v>1721</v>
      </c>
      <c r="I136" s="16" t="s">
        <v>1350</v>
      </c>
      <c r="J136" s="44" t="s">
        <v>1351</v>
      </c>
      <c r="K136" s="16" t="s">
        <v>1352</v>
      </c>
      <c r="L136" s="104">
        <v>36922</v>
      </c>
      <c r="M136" s="59">
        <v>38968</v>
      </c>
      <c r="N136" s="71">
        <f t="shared" si="117"/>
        <v>0.0175015397249025</v>
      </c>
      <c r="O136" s="74"/>
      <c r="P136" s="74"/>
      <c r="Q136" s="74"/>
      <c r="R136" s="108"/>
      <c r="S136" s="115">
        <v>0.1971724175288446</v>
      </c>
      <c r="T136" s="60">
        <v>0.063</v>
      </c>
      <c r="U136" s="61">
        <v>30142</v>
      </c>
      <c r="V136" s="61">
        <v>700</v>
      </c>
      <c r="W136" s="60">
        <v>0.05999133308054818</v>
      </c>
      <c r="X136" s="116">
        <v>297343</v>
      </c>
      <c r="Y136" s="315">
        <v>0.5107</v>
      </c>
      <c r="Z136" s="316">
        <v>0.0698</v>
      </c>
      <c r="AA136" s="316">
        <v>0.0886</v>
      </c>
      <c r="AB136" s="316">
        <v>0.057999999999999996</v>
      </c>
      <c r="AC136" s="316">
        <v>0.019799999999999998</v>
      </c>
      <c r="AD136" s="316">
        <v>0.24100000000000002</v>
      </c>
      <c r="AE136" s="316">
        <v>0.0022</v>
      </c>
      <c r="AF136" s="316">
        <v>0.009899999999999999</v>
      </c>
      <c r="AG136" s="329">
        <v>6955.47</v>
      </c>
      <c r="AH136" s="329">
        <v>5.6</v>
      </c>
      <c r="AI136" s="330">
        <v>11430.74</v>
      </c>
      <c r="AJ136" s="315">
        <v>0.7797</v>
      </c>
      <c r="AK136" s="316">
        <v>0.08560000000000001</v>
      </c>
      <c r="AL136" s="316">
        <v>0.0097</v>
      </c>
      <c r="AM136" s="316">
        <v>0.0932</v>
      </c>
      <c r="AN136" s="316">
        <v>0.0231</v>
      </c>
      <c r="AO136" s="316">
        <v>0.0023</v>
      </c>
      <c r="AP136" s="316">
        <v>0.0007000000000000001</v>
      </c>
      <c r="AQ136" s="316">
        <v>0.005699999999999999</v>
      </c>
      <c r="AR136" s="316">
        <v>0.6581</v>
      </c>
      <c r="AS136" s="316">
        <v>0.11449999999999999</v>
      </c>
      <c r="AT136" s="316">
        <v>0.0348</v>
      </c>
      <c r="AU136" s="316">
        <v>0.084</v>
      </c>
      <c r="AV136" s="345">
        <v>0.10859999999999999</v>
      </c>
      <c r="AW136" s="359">
        <v>0</v>
      </c>
      <c r="AX136" s="354">
        <v>227.62</v>
      </c>
      <c r="AY136" s="354">
        <v>56.91</v>
      </c>
      <c r="AZ136" s="354">
        <v>2366.74</v>
      </c>
      <c r="BA136" s="354">
        <v>8779.47</v>
      </c>
      <c r="BB136" s="354">
        <v>11430.74</v>
      </c>
      <c r="BC136" s="360">
        <v>284.52</v>
      </c>
      <c r="BD136" s="258">
        <v>561778</v>
      </c>
      <c r="BE136" s="258">
        <v>3849</v>
      </c>
      <c r="BF136" s="258">
        <v>918712</v>
      </c>
      <c r="BG136" s="258">
        <v>46855</v>
      </c>
      <c r="BH136" s="258">
        <v>18477</v>
      </c>
      <c r="BI136" s="258">
        <v>1302</v>
      </c>
      <c r="BJ136" s="258">
        <v>32607</v>
      </c>
      <c r="BK136" s="258">
        <v>1989</v>
      </c>
      <c r="BL136" s="258">
        <v>162590</v>
      </c>
      <c r="BM136" s="258">
        <v>60</v>
      </c>
      <c r="BN136" s="297">
        <v>654972</v>
      </c>
      <c r="BO136" s="298">
        <v>4488</v>
      </c>
      <c r="BP136" s="298">
        <v>605846</v>
      </c>
      <c r="BQ136" s="298">
        <v>30898</v>
      </c>
      <c r="BR136" s="62"/>
      <c r="BS136" s="126"/>
      <c r="BT136" s="62">
        <f t="shared" si="100"/>
        <v>1216750</v>
      </c>
      <c r="BU136" s="62">
        <f t="shared" si="100"/>
        <v>8337</v>
      </c>
      <c r="BV136" s="253">
        <f t="shared" si="100"/>
        <v>1524558</v>
      </c>
      <c r="BW136" s="253">
        <f t="shared" si="97"/>
        <v>77753</v>
      </c>
      <c r="BX136" s="62">
        <f t="shared" si="101"/>
        <v>18477</v>
      </c>
      <c r="BY136" s="62">
        <f t="shared" si="101"/>
        <v>1302</v>
      </c>
      <c r="BZ136" s="62">
        <f t="shared" si="102"/>
        <v>32607</v>
      </c>
      <c r="CA136" s="62">
        <f t="shared" si="103"/>
        <v>1989</v>
      </c>
      <c r="CB136" s="62">
        <f t="shared" si="118"/>
        <v>162590</v>
      </c>
      <c r="CC136" s="126">
        <f t="shared" si="118"/>
        <v>60</v>
      </c>
      <c r="CD136" s="369">
        <v>1939000</v>
      </c>
      <c r="CE136" s="369">
        <v>132486</v>
      </c>
      <c r="CF136" s="152">
        <v>1851055</v>
      </c>
      <c r="CG136" s="153">
        <v>126403</v>
      </c>
      <c r="CH136" s="153">
        <v>851780</v>
      </c>
      <c r="CI136" s="153">
        <v>59953</v>
      </c>
      <c r="CJ136" s="153">
        <v>13536</v>
      </c>
      <c r="CK136" s="154">
        <v>541</v>
      </c>
      <c r="CL136" s="62">
        <f t="shared" si="119"/>
        <v>1694164</v>
      </c>
      <c r="CM136" s="126">
        <f t="shared" si="120"/>
        <v>54055</v>
      </c>
      <c r="CN136" s="62">
        <f t="shared" si="98"/>
        <v>1260818</v>
      </c>
      <c r="CO136" s="62">
        <f t="shared" si="99"/>
        <v>35386</v>
      </c>
      <c r="CP136" s="155">
        <f t="shared" si="121"/>
        <v>2954982</v>
      </c>
      <c r="CQ136" s="153">
        <f t="shared" si="122"/>
        <v>89441</v>
      </c>
      <c r="CR136" s="153">
        <f t="shared" si="123"/>
        <v>2716371</v>
      </c>
      <c r="CS136" s="153">
        <f t="shared" si="124"/>
        <v>186897</v>
      </c>
      <c r="CT136" s="245">
        <v>13280</v>
      </c>
      <c r="CU136" s="153">
        <f t="shared" si="125"/>
        <v>5671353</v>
      </c>
      <c r="CV136" s="154">
        <f t="shared" si="126"/>
        <v>289618</v>
      </c>
      <c r="CW136" s="153">
        <f t="shared" si="104"/>
        <v>43.475774994867585</v>
      </c>
      <c r="CX136" s="153">
        <f t="shared" si="105"/>
        <v>1.3871638267296242</v>
      </c>
      <c r="CY136" s="153">
        <f t="shared" si="106"/>
        <v>32.35521453500308</v>
      </c>
      <c r="CZ136" s="153">
        <f t="shared" si="107"/>
        <v>0.9080784233216999</v>
      </c>
      <c r="DA136" s="155">
        <f t="shared" si="108"/>
        <v>75.83098952987066</v>
      </c>
      <c r="DB136" s="155">
        <f t="shared" si="109"/>
        <v>2.295242250051324</v>
      </c>
      <c r="DC136" s="155">
        <f t="shared" si="110"/>
        <v>49.758776431944156</v>
      </c>
      <c r="DD136" s="155">
        <f t="shared" si="111"/>
        <v>3.399866557175118</v>
      </c>
      <c r="DE136" s="155">
        <f t="shared" si="112"/>
        <v>69.70773455142681</v>
      </c>
      <c r="DF136" s="63">
        <f t="shared" si="113"/>
        <v>4.796166084992815</v>
      </c>
      <c r="DG136" s="63">
        <f t="shared" si="114"/>
        <v>0.34079244508314516</v>
      </c>
      <c r="DH136" s="155">
        <f t="shared" si="115"/>
        <v>145.53872408129746</v>
      </c>
      <c r="DI136" s="131">
        <f t="shared" si="116"/>
        <v>7.4322007801272845</v>
      </c>
      <c r="DJ136" s="133" t="s">
        <v>838</v>
      </c>
      <c r="DK136" s="58"/>
      <c r="DL136" s="58"/>
      <c r="DM136" s="134" t="s">
        <v>838</v>
      </c>
      <c r="DN136" s="255"/>
      <c r="DO136" s="256"/>
    </row>
    <row r="137" spans="1:119" ht="15">
      <c r="A137" s="26">
        <v>37024</v>
      </c>
      <c r="B137" s="23" t="s">
        <v>750</v>
      </c>
      <c r="C137" s="97" t="s">
        <v>812</v>
      </c>
      <c r="D137" s="40" t="s">
        <v>307</v>
      </c>
      <c r="E137" s="90" t="s">
        <v>308</v>
      </c>
      <c r="F137" s="22" t="s">
        <v>967</v>
      </c>
      <c r="G137" s="35" t="s">
        <v>1722</v>
      </c>
      <c r="H137" s="33" t="s">
        <v>1723</v>
      </c>
      <c r="I137" s="16" t="s">
        <v>1353</v>
      </c>
      <c r="J137" s="45" t="s">
        <v>307</v>
      </c>
      <c r="K137" s="22" t="s">
        <v>1354</v>
      </c>
      <c r="L137" s="104">
        <v>4991</v>
      </c>
      <c r="M137" s="59">
        <v>5128</v>
      </c>
      <c r="N137" s="71">
        <f t="shared" si="117"/>
        <v>0.008905356214248558</v>
      </c>
      <c r="O137" s="59"/>
      <c r="P137" s="59"/>
      <c r="Q137" s="59"/>
      <c r="R137" s="105"/>
      <c r="S137" s="115">
        <v>0.14325786415547986</v>
      </c>
      <c r="T137" s="60">
        <v>0.051</v>
      </c>
      <c r="U137" s="61">
        <v>30087</v>
      </c>
      <c r="V137" s="61">
        <v>532</v>
      </c>
      <c r="W137" s="60">
        <v>0.004007212983370066</v>
      </c>
      <c r="X137" s="116">
        <v>388768</v>
      </c>
      <c r="Y137" s="315">
        <v>0.9057</v>
      </c>
      <c r="Z137" s="316">
        <v>0.0027</v>
      </c>
      <c r="AA137" s="316">
        <v>0</v>
      </c>
      <c r="AB137" s="316">
        <v>0.0108</v>
      </c>
      <c r="AC137" s="316">
        <v>0</v>
      </c>
      <c r="AD137" s="316">
        <v>0</v>
      </c>
      <c r="AE137" s="316">
        <v>0.0027</v>
      </c>
      <c r="AF137" s="316">
        <v>0.0782</v>
      </c>
      <c r="AG137" s="329">
        <v>9137.93</v>
      </c>
      <c r="AH137" s="329">
        <v>0.56</v>
      </c>
      <c r="AI137" s="330">
        <v>25677.2</v>
      </c>
      <c r="AJ137" s="315">
        <v>0.9005</v>
      </c>
      <c r="AK137" s="316">
        <v>0.0576</v>
      </c>
      <c r="AL137" s="316">
        <v>0</v>
      </c>
      <c r="AM137" s="316">
        <v>0.031400000000000004</v>
      </c>
      <c r="AN137" s="316">
        <v>0</v>
      </c>
      <c r="AO137" s="316">
        <v>0</v>
      </c>
      <c r="AP137" s="316">
        <v>0</v>
      </c>
      <c r="AQ137" s="316">
        <v>0.0105</v>
      </c>
      <c r="AR137" s="316"/>
      <c r="AS137" s="316"/>
      <c r="AT137" s="316"/>
      <c r="AU137" s="316"/>
      <c r="AV137" s="345"/>
      <c r="AW137" s="359">
        <v>0</v>
      </c>
      <c r="AX137" s="354">
        <v>0</v>
      </c>
      <c r="AY137" s="354">
        <v>0</v>
      </c>
      <c r="AZ137" s="354">
        <v>13966.89</v>
      </c>
      <c r="BA137" s="354">
        <v>11710.31</v>
      </c>
      <c r="BB137" s="354">
        <v>25677.2</v>
      </c>
      <c r="BC137" s="360">
        <v>0</v>
      </c>
      <c r="BD137" s="258">
        <v>129802</v>
      </c>
      <c r="BE137" s="258">
        <v>889</v>
      </c>
      <c r="BF137" s="258">
        <v>98666</v>
      </c>
      <c r="BG137" s="258">
        <v>5032</v>
      </c>
      <c r="BH137" s="62"/>
      <c r="BI137" s="62"/>
      <c r="BJ137" s="62"/>
      <c r="BK137" s="62"/>
      <c r="BL137" s="62"/>
      <c r="BM137" s="62"/>
      <c r="BN137" s="297">
        <v>101043</v>
      </c>
      <c r="BO137" s="298">
        <v>692</v>
      </c>
      <c r="BP137" s="298">
        <v>131318</v>
      </c>
      <c r="BQ137" s="298">
        <v>6697</v>
      </c>
      <c r="BR137" s="296">
        <v>48366</v>
      </c>
      <c r="BS137" s="126"/>
      <c r="BT137" s="62">
        <f t="shared" si="100"/>
        <v>230845</v>
      </c>
      <c r="BU137" s="62">
        <f t="shared" si="100"/>
        <v>1581</v>
      </c>
      <c r="BV137" s="253">
        <f t="shared" si="100"/>
        <v>229984</v>
      </c>
      <c r="BW137" s="253">
        <f t="shared" si="97"/>
        <v>11729</v>
      </c>
      <c r="BX137" s="62">
        <f t="shared" si="101"/>
        <v>0</v>
      </c>
      <c r="BY137" s="62">
        <f t="shared" si="101"/>
        <v>0</v>
      </c>
      <c r="BZ137" s="62">
        <f t="shared" si="102"/>
        <v>48366</v>
      </c>
      <c r="CA137" s="62">
        <f t="shared" si="103"/>
        <v>48366</v>
      </c>
      <c r="CB137" s="62">
        <f t="shared" si="118"/>
        <v>0</v>
      </c>
      <c r="CC137" s="126">
        <f t="shared" si="118"/>
        <v>0</v>
      </c>
      <c r="CD137" s="369">
        <v>238411</v>
      </c>
      <c r="CE137" s="369">
        <v>16304</v>
      </c>
      <c r="CF137" s="152">
        <v>212523</v>
      </c>
      <c r="CG137" s="153">
        <v>14474</v>
      </c>
      <c r="CH137" s="153">
        <v>157344</v>
      </c>
      <c r="CI137" s="153">
        <v>11086</v>
      </c>
      <c r="CJ137" s="153">
        <v>1944</v>
      </c>
      <c r="CK137" s="154">
        <v>78</v>
      </c>
      <c r="CL137" s="62">
        <f t="shared" si="119"/>
        <v>228468</v>
      </c>
      <c r="CM137" s="126">
        <f t="shared" si="120"/>
        <v>5921</v>
      </c>
      <c r="CN137" s="62">
        <f t="shared" si="98"/>
        <v>280727</v>
      </c>
      <c r="CO137" s="62">
        <f t="shared" si="99"/>
        <v>7389</v>
      </c>
      <c r="CP137" s="155">
        <f t="shared" si="121"/>
        <v>509195</v>
      </c>
      <c r="CQ137" s="153">
        <f t="shared" si="122"/>
        <v>61676</v>
      </c>
      <c r="CR137" s="153">
        <f t="shared" si="123"/>
        <v>371811</v>
      </c>
      <c r="CS137" s="153">
        <f t="shared" si="124"/>
        <v>25638</v>
      </c>
      <c r="CT137" s="245">
        <v>5774</v>
      </c>
      <c r="CU137" s="153">
        <f t="shared" si="125"/>
        <v>881006</v>
      </c>
      <c r="CV137" s="154">
        <f t="shared" si="126"/>
        <v>93088</v>
      </c>
      <c r="CW137" s="153">
        <f t="shared" si="104"/>
        <v>44.55304212168487</v>
      </c>
      <c r="CX137" s="153">
        <f t="shared" si="105"/>
        <v>1.154641185647426</v>
      </c>
      <c r="CY137" s="153">
        <f t="shared" si="106"/>
        <v>54.74395475819033</v>
      </c>
      <c r="CZ137" s="153">
        <f t="shared" si="107"/>
        <v>1.4409126365054603</v>
      </c>
      <c r="DA137" s="155">
        <f t="shared" si="108"/>
        <v>99.2969968798752</v>
      </c>
      <c r="DB137" s="155">
        <f t="shared" si="109"/>
        <v>12.027301092043682</v>
      </c>
      <c r="DC137" s="155">
        <f t="shared" si="110"/>
        <v>46.49200468018721</v>
      </c>
      <c r="DD137" s="155">
        <f t="shared" si="111"/>
        <v>3.1794071762870515</v>
      </c>
      <c r="DE137" s="155">
        <f t="shared" si="112"/>
        <v>72.50604524180967</v>
      </c>
      <c r="DF137" s="63">
        <f t="shared" si="113"/>
        <v>4.999609984399376</v>
      </c>
      <c r="DG137" s="63">
        <f t="shared" si="114"/>
        <v>1.1259750390015602</v>
      </c>
      <c r="DH137" s="155">
        <f t="shared" si="115"/>
        <v>171.80304212168488</v>
      </c>
      <c r="DI137" s="131">
        <f t="shared" si="116"/>
        <v>18.152886115444616</v>
      </c>
      <c r="DJ137" s="133" t="s">
        <v>838</v>
      </c>
      <c r="DK137" s="58"/>
      <c r="DL137" s="58"/>
      <c r="DM137" s="134" t="s">
        <v>838</v>
      </c>
      <c r="DN137" s="255"/>
      <c r="DO137" s="256"/>
    </row>
    <row r="138" spans="1:119" ht="15">
      <c r="A138" s="26">
        <v>37028</v>
      </c>
      <c r="B138" s="23" t="s">
        <v>751</v>
      </c>
      <c r="C138" s="97" t="s">
        <v>809</v>
      </c>
      <c r="D138" s="40" t="s">
        <v>309</v>
      </c>
      <c r="E138" s="90" t="s">
        <v>310</v>
      </c>
      <c r="F138" s="22" t="s">
        <v>968</v>
      </c>
      <c r="G138" s="35" t="s">
        <v>1724</v>
      </c>
      <c r="H138" s="33" t="s">
        <v>1725</v>
      </c>
      <c r="I138" s="16" t="s">
        <v>1353</v>
      </c>
      <c r="J138" s="45" t="s">
        <v>307</v>
      </c>
      <c r="K138" s="22" t="s">
        <v>1354</v>
      </c>
      <c r="L138" s="104">
        <v>4342</v>
      </c>
      <c r="M138" s="59">
        <v>4533</v>
      </c>
      <c r="N138" s="71">
        <f t="shared" si="117"/>
        <v>0.014045150378704315</v>
      </c>
      <c r="O138" s="59"/>
      <c r="P138" s="59"/>
      <c r="Q138" s="59"/>
      <c r="R138" s="105"/>
      <c r="S138" s="115">
        <v>0.1888530631045601</v>
      </c>
      <c r="T138" s="60">
        <v>0.076</v>
      </c>
      <c r="U138" s="61">
        <v>28899</v>
      </c>
      <c r="V138" s="61">
        <v>709</v>
      </c>
      <c r="W138" s="60">
        <v>0.02878857669276831</v>
      </c>
      <c r="X138" s="116">
        <v>260457</v>
      </c>
      <c r="Y138" s="315">
        <v>0.7295999999999999</v>
      </c>
      <c r="Z138" s="316">
        <v>0.0817</v>
      </c>
      <c r="AA138" s="316">
        <v>0.0479</v>
      </c>
      <c r="AB138" s="316">
        <v>0.0141</v>
      </c>
      <c r="AC138" s="316">
        <v>0</v>
      </c>
      <c r="AD138" s="316">
        <v>0.1155</v>
      </c>
      <c r="AE138" s="316">
        <v>0.0085</v>
      </c>
      <c r="AF138" s="316">
        <v>0.0028000000000000004</v>
      </c>
      <c r="AG138" s="329">
        <v>365</v>
      </c>
      <c r="AH138" s="329">
        <v>12.42</v>
      </c>
      <c r="AI138" s="330">
        <v>526.42</v>
      </c>
      <c r="AJ138" s="315">
        <v>0.8179000000000001</v>
      </c>
      <c r="AK138" s="316">
        <v>0.0751</v>
      </c>
      <c r="AL138" s="316">
        <v>0.0058</v>
      </c>
      <c r="AM138" s="316">
        <v>0.08380000000000001</v>
      </c>
      <c r="AN138" s="316">
        <v>0.0116</v>
      </c>
      <c r="AO138" s="316">
        <v>0</v>
      </c>
      <c r="AP138" s="316">
        <v>0</v>
      </c>
      <c r="AQ138" s="316">
        <v>0.0058</v>
      </c>
      <c r="AR138" s="316"/>
      <c r="AS138" s="316"/>
      <c r="AT138" s="316"/>
      <c r="AU138" s="316"/>
      <c r="AV138" s="345"/>
      <c r="AW138" s="359">
        <v>0</v>
      </c>
      <c r="AX138" s="354">
        <v>0</v>
      </c>
      <c r="AY138" s="354">
        <v>3.43</v>
      </c>
      <c r="AZ138" s="354">
        <v>157.84</v>
      </c>
      <c r="BA138" s="354">
        <v>365.15</v>
      </c>
      <c r="BB138" s="354">
        <v>526.42</v>
      </c>
      <c r="BC138" s="360">
        <v>3.43</v>
      </c>
      <c r="BD138" s="254">
        <v>68702</v>
      </c>
      <c r="BE138" s="254">
        <v>471</v>
      </c>
      <c r="BF138" s="254">
        <v>120186</v>
      </c>
      <c r="BG138" s="254">
        <v>6129</v>
      </c>
      <c r="BH138" s="62"/>
      <c r="BI138" s="62"/>
      <c r="BJ138" s="62"/>
      <c r="BK138" s="62"/>
      <c r="BL138" s="62"/>
      <c r="BM138" s="62"/>
      <c r="BN138" s="295">
        <v>81681</v>
      </c>
      <c r="BO138" s="296">
        <v>560</v>
      </c>
      <c r="BP138" s="296">
        <v>62073</v>
      </c>
      <c r="BQ138" s="296">
        <v>3166</v>
      </c>
      <c r="BR138" s="62"/>
      <c r="BS138" s="126"/>
      <c r="BT138" s="62">
        <f t="shared" si="100"/>
        <v>150383</v>
      </c>
      <c r="BU138" s="62">
        <f t="shared" si="100"/>
        <v>1031</v>
      </c>
      <c r="BV138" s="253">
        <f t="shared" si="100"/>
        <v>182259</v>
      </c>
      <c r="BW138" s="253">
        <f t="shared" si="97"/>
        <v>9295</v>
      </c>
      <c r="BX138" s="62">
        <f t="shared" si="101"/>
        <v>0</v>
      </c>
      <c r="BY138" s="62">
        <f t="shared" si="101"/>
        <v>0</v>
      </c>
      <c r="BZ138" s="62">
        <f t="shared" si="102"/>
        <v>0</v>
      </c>
      <c r="CA138" s="62">
        <f t="shared" si="103"/>
        <v>0</v>
      </c>
      <c r="CB138" s="62">
        <f t="shared" si="118"/>
        <v>0</v>
      </c>
      <c r="CC138" s="126">
        <f t="shared" si="118"/>
        <v>0</v>
      </c>
      <c r="CD138" s="369">
        <v>278782</v>
      </c>
      <c r="CE138" s="369">
        <v>19117</v>
      </c>
      <c r="CF138" s="152">
        <v>260474</v>
      </c>
      <c r="CG138" s="153">
        <v>17824</v>
      </c>
      <c r="CH138" s="153">
        <v>295572</v>
      </c>
      <c r="CI138" s="153">
        <v>20790</v>
      </c>
      <c r="CJ138" s="153">
        <v>1603</v>
      </c>
      <c r="CK138" s="154">
        <v>64</v>
      </c>
      <c r="CL138" s="62">
        <f t="shared" si="119"/>
        <v>188888</v>
      </c>
      <c r="CM138" s="126">
        <f t="shared" si="120"/>
        <v>6600</v>
      </c>
      <c r="CN138" s="62">
        <f t="shared" si="98"/>
        <v>143754</v>
      </c>
      <c r="CO138" s="62">
        <f t="shared" si="99"/>
        <v>3726</v>
      </c>
      <c r="CP138" s="155">
        <f t="shared" si="121"/>
        <v>332642</v>
      </c>
      <c r="CQ138" s="153">
        <f t="shared" si="122"/>
        <v>10326</v>
      </c>
      <c r="CR138" s="153">
        <f t="shared" si="123"/>
        <v>557649</v>
      </c>
      <c r="CS138" s="153">
        <f t="shared" si="124"/>
        <v>38678</v>
      </c>
      <c r="CT138" s="245">
        <v>2595</v>
      </c>
      <c r="CU138" s="153">
        <f t="shared" si="125"/>
        <v>890291</v>
      </c>
      <c r="CV138" s="154">
        <f t="shared" si="126"/>
        <v>51599</v>
      </c>
      <c r="CW138" s="153">
        <f t="shared" si="104"/>
        <v>41.669534524597395</v>
      </c>
      <c r="CX138" s="153">
        <f t="shared" si="105"/>
        <v>1.455989410986102</v>
      </c>
      <c r="CY138" s="153">
        <f t="shared" si="106"/>
        <v>31.71277299801456</v>
      </c>
      <c r="CZ138" s="153">
        <f t="shared" si="107"/>
        <v>0.8219722038385175</v>
      </c>
      <c r="DA138" s="155">
        <f t="shared" si="108"/>
        <v>73.38230752261195</v>
      </c>
      <c r="DB138" s="155">
        <f t="shared" si="109"/>
        <v>2.2779616148246196</v>
      </c>
      <c r="DC138" s="155">
        <f t="shared" si="110"/>
        <v>61.50055151114052</v>
      </c>
      <c r="DD138" s="155">
        <f t="shared" si="111"/>
        <v>4.217295389366865</v>
      </c>
      <c r="DE138" s="155">
        <f t="shared" si="112"/>
        <v>123.01985440105891</v>
      </c>
      <c r="DF138" s="63">
        <f t="shared" si="113"/>
        <v>8.532539157290977</v>
      </c>
      <c r="DG138" s="63">
        <f t="shared" si="114"/>
        <v>0.5724685638649901</v>
      </c>
      <c r="DH138" s="155">
        <f t="shared" si="115"/>
        <v>196.40216192367086</v>
      </c>
      <c r="DI138" s="131">
        <f t="shared" si="116"/>
        <v>11.382969335980587</v>
      </c>
      <c r="DJ138" s="133" t="s">
        <v>838</v>
      </c>
      <c r="DK138" s="58"/>
      <c r="DL138" s="58"/>
      <c r="DM138" s="134" t="s">
        <v>838</v>
      </c>
      <c r="DN138" s="255"/>
      <c r="DO138" s="256"/>
    </row>
    <row r="139" spans="1:119" ht="15">
      <c r="A139" s="31">
        <v>37033</v>
      </c>
      <c r="B139" s="24" t="s">
        <v>752</v>
      </c>
      <c r="C139" s="98" t="s">
        <v>809</v>
      </c>
      <c r="D139" s="38" t="s">
        <v>311</v>
      </c>
      <c r="E139" s="92" t="s">
        <v>312</v>
      </c>
      <c r="F139" s="25" t="s">
        <v>969</v>
      </c>
      <c r="G139" s="39" t="s">
        <v>1726</v>
      </c>
      <c r="H139" s="34" t="s">
        <v>1727</v>
      </c>
      <c r="I139" s="25" t="s">
        <v>1355</v>
      </c>
      <c r="J139" s="48" t="s">
        <v>311</v>
      </c>
      <c r="K139" s="25"/>
      <c r="L139" s="106">
        <v>2845</v>
      </c>
      <c r="M139" s="64">
        <v>2906</v>
      </c>
      <c r="N139" s="147">
        <f t="shared" si="117"/>
        <v>0.006997017664601961</v>
      </c>
      <c r="O139" s="64"/>
      <c r="P139" s="64"/>
      <c r="Q139" s="64"/>
      <c r="R139" s="107"/>
      <c r="S139" s="117">
        <v>0.2583479789103691</v>
      </c>
      <c r="T139" s="66">
        <v>0.091</v>
      </c>
      <c r="U139" s="67">
        <v>24312</v>
      </c>
      <c r="V139" s="67">
        <v>601</v>
      </c>
      <c r="W139" s="66">
        <v>0.050966608084358524</v>
      </c>
      <c r="X139" s="118">
        <v>199331</v>
      </c>
      <c r="Y139" s="317">
        <v>0.6148</v>
      </c>
      <c r="Z139" s="318">
        <v>0.0739</v>
      </c>
      <c r="AA139" s="318">
        <v>0.0895</v>
      </c>
      <c r="AB139" s="318">
        <v>0.015600000000000001</v>
      </c>
      <c r="AC139" s="318">
        <v>0</v>
      </c>
      <c r="AD139" s="318">
        <v>0.1518</v>
      </c>
      <c r="AE139" s="318">
        <v>0.0078000000000000005</v>
      </c>
      <c r="AF139" s="318">
        <v>0.0467</v>
      </c>
      <c r="AG139" s="331">
        <v>348.2</v>
      </c>
      <c r="AH139" s="331">
        <v>8.35</v>
      </c>
      <c r="AI139" s="332">
        <v>419.07</v>
      </c>
      <c r="AJ139" s="317">
        <v>0.7804000000000001</v>
      </c>
      <c r="AK139" s="318">
        <v>0.1075</v>
      </c>
      <c r="AL139" s="318">
        <v>0</v>
      </c>
      <c r="AM139" s="318">
        <v>0.1121</v>
      </c>
      <c r="AN139" s="318">
        <v>0</v>
      </c>
      <c r="AO139" s="318">
        <v>0</v>
      </c>
      <c r="AP139" s="318">
        <v>0</v>
      </c>
      <c r="AQ139" s="318">
        <v>0</v>
      </c>
      <c r="AR139" s="318"/>
      <c r="AS139" s="318"/>
      <c r="AT139" s="318"/>
      <c r="AU139" s="318"/>
      <c r="AV139" s="346"/>
      <c r="AW139" s="361">
        <v>0</v>
      </c>
      <c r="AX139" s="355">
        <v>0</v>
      </c>
      <c r="AY139" s="355">
        <v>8.3</v>
      </c>
      <c r="AZ139" s="355">
        <v>63.91</v>
      </c>
      <c r="BA139" s="355">
        <v>346.86</v>
      </c>
      <c r="BB139" s="355">
        <v>419.07</v>
      </c>
      <c r="BC139" s="362">
        <v>8.3</v>
      </c>
      <c r="BD139" s="270">
        <v>54153</v>
      </c>
      <c r="BE139" s="270">
        <v>371</v>
      </c>
      <c r="BF139" s="270">
        <v>73491</v>
      </c>
      <c r="BG139" s="270">
        <v>3748</v>
      </c>
      <c r="BH139" s="68"/>
      <c r="BI139" s="68"/>
      <c r="BJ139" s="68"/>
      <c r="BK139" s="68"/>
      <c r="BL139" s="270">
        <v>9107</v>
      </c>
      <c r="BM139" s="270">
        <v>3</v>
      </c>
      <c r="BN139" s="299">
        <v>39548</v>
      </c>
      <c r="BO139" s="271">
        <v>271</v>
      </c>
      <c r="BP139" s="271">
        <v>38620</v>
      </c>
      <c r="BQ139" s="271">
        <v>1970</v>
      </c>
      <c r="BR139" s="68"/>
      <c r="BS139" s="128"/>
      <c r="BT139" s="127">
        <f t="shared" si="100"/>
        <v>93701</v>
      </c>
      <c r="BU139" s="68">
        <f t="shared" si="100"/>
        <v>642</v>
      </c>
      <c r="BV139" s="272">
        <f t="shared" si="100"/>
        <v>112111</v>
      </c>
      <c r="BW139" s="272">
        <f t="shared" si="97"/>
        <v>5718</v>
      </c>
      <c r="BX139" s="68">
        <f t="shared" si="101"/>
        <v>0</v>
      </c>
      <c r="BY139" s="68">
        <f t="shared" si="101"/>
        <v>0</v>
      </c>
      <c r="BZ139" s="68">
        <f t="shared" si="102"/>
        <v>0</v>
      </c>
      <c r="CA139" s="68">
        <f t="shared" si="103"/>
        <v>0</v>
      </c>
      <c r="CB139" s="68">
        <f t="shared" si="118"/>
        <v>9107</v>
      </c>
      <c r="CC139" s="128">
        <f t="shared" si="118"/>
        <v>3</v>
      </c>
      <c r="CD139" s="372">
        <v>185899</v>
      </c>
      <c r="CE139" s="376">
        <v>12733</v>
      </c>
      <c r="CF139" s="156">
        <v>174675</v>
      </c>
      <c r="CG139" s="157">
        <v>11957</v>
      </c>
      <c r="CH139" s="157">
        <v>78489</v>
      </c>
      <c r="CI139" s="157">
        <v>5529</v>
      </c>
      <c r="CJ139" s="157">
        <v>1525</v>
      </c>
      <c r="CK139" s="189">
        <v>61</v>
      </c>
      <c r="CL139" s="62">
        <f t="shared" si="119"/>
        <v>136751</v>
      </c>
      <c r="CM139" s="126">
        <f t="shared" si="120"/>
        <v>4122</v>
      </c>
      <c r="CN139" s="68">
        <f t="shared" si="98"/>
        <v>78168</v>
      </c>
      <c r="CO139" s="68">
        <f t="shared" si="99"/>
        <v>2241</v>
      </c>
      <c r="CP139" s="159">
        <f t="shared" si="121"/>
        <v>214919</v>
      </c>
      <c r="CQ139" s="157">
        <f t="shared" si="122"/>
        <v>6363</v>
      </c>
      <c r="CR139" s="157">
        <f t="shared" si="123"/>
        <v>254689</v>
      </c>
      <c r="CS139" s="157">
        <f t="shared" si="124"/>
        <v>17547</v>
      </c>
      <c r="CT139" s="246">
        <v>515</v>
      </c>
      <c r="CU139" s="157">
        <f t="shared" si="125"/>
        <v>469608</v>
      </c>
      <c r="CV139" s="158">
        <f t="shared" si="126"/>
        <v>24425</v>
      </c>
      <c r="CW139" s="157">
        <f t="shared" si="104"/>
        <v>47.05815554026153</v>
      </c>
      <c r="CX139" s="157">
        <f t="shared" si="105"/>
        <v>1.4184445973847213</v>
      </c>
      <c r="CY139" s="157">
        <f t="shared" si="106"/>
        <v>26.898830006882314</v>
      </c>
      <c r="CZ139" s="157">
        <f t="shared" si="107"/>
        <v>0.7711631108052306</v>
      </c>
      <c r="DA139" s="159">
        <f t="shared" si="108"/>
        <v>73.95698554714384</v>
      </c>
      <c r="DB139" s="159">
        <f t="shared" si="109"/>
        <v>2.1896077081899517</v>
      </c>
      <c r="DC139" s="159">
        <f t="shared" si="110"/>
        <v>63.97075017205781</v>
      </c>
      <c r="DD139" s="159">
        <f t="shared" si="111"/>
        <v>4.3816242257398486</v>
      </c>
      <c r="DE139" s="159">
        <f t="shared" si="112"/>
        <v>87.6424638678596</v>
      </c>
      <c r="DF139" s="69">
        <f t="shared" si="113"/>
        <v>6.0381968341362695</v>
      </c>
      <c r="DG139" s="69">
        <f t="shared" si="114"/>
        <v>0.17721954576737783</v>
      </c>
      <c r="DH139" s="159">
        <f t="shared" si="115"/>
        <v>161.59944941500345</v>
      </c>
      <c r="DI139" s="132">
        <f t="shared" si="116"/>
        <v>8.4050240880936</v>
      </c>
      <c r="DJ139" s="135" t="s">
        <v>838</v>
      </c>
      <c r="DK139" s="70"/>
      <c r="DL139" s="70"/>
      <c r="DM139" s="136" t="s">
        <v>838</v>
      </c>
      <c r="DN139" s="255"/>
      <c r="DO139" s="256"/>
    </row>
    <row r="140" spans="1:119" ht="15">
      <c r="A140" s="26">
        <v>39000</v>
      </c>
      <c r="B140" s="23" t="s">
        <v>753</v>
      </c>
      <c r="C140" s="97" t="s">
        <v>807</v>
      </c>
      <c r="D140" s="40" t="s">
        <v>313</v>
      </c>
      <c r="E140" s="90" t="s">
        <v>314</v>
      </c>
      <c r="F140" s="22" t="s">
        <v>970</v>
      </c>
      <c r="G140" s="35" t="s">
        <v>1356</v>
      </c>
      <c r="H140" s="33" t="s">
        <v>1358</v>
      </c>
      <c r="I140" s="16" t="s">
        <v>1356</v>
      </c>
      <c r="J140" s="44" t="s">
        <v>1357</v>
      </c>
      <c r="K140" s="16" t="s">
        <v>1358</v>
      </c>
      <c r="L140" s="104">
        <v>50725</v>
      </c>
      <c r="M140" s="59">
        <v>53713</v>
      </c>
      <c r="N140" s="71">
        <f t="shared" si="117"/>
        <v>0.01854299703982276</v>
      </c>
      <c r="O140" s="72">
        <v>57288</v>
      </c>
      <c r="P140" s="72">
        <v>61950</v>
      </c>
      <c r="Q140" s="72">
        <v>65245</v>
      </c>
      <c r="R140" s="105">
        <f>(L140/Q140-1)/-1</f>
        <v>0.22254578894934474</v>
      </c>
      <c r="S140" s="115"/>
      <c r="T140" s="60">
        <v>0.079</v>
      </c>
      <c r="U140" s="61">
        <v>29929</v>
      </c>
      <c r="V140" s="61">
        <v>652</v>
      </c>
      <c r="W140" s="60">
        <v>0.02759980285855101</v>
      </c>
      <c r="X140" s="116">
        <v>293431</v>
      </c>
      <c r="Y140" s="313">
        <v>0.7601</v>
      </c>
      <c r="Z140" s="314">
        <v>0.0217</v>
      </c>
      <c r="AA140" s="314">
        <v>0.0371</v>
      </c>
      <c r="AB140" s="314">
        <v>0.026000000000000002</v>
      </c>
      <c r="AC140" s="314">
        <v>0.0002</v>
      </c>
      <c r="AD140" s="314">
        <v>0.0789</v>
      </c>
      <c r="AE140" s="314">
        <v>0.0024</v>
      </c>
      <c r="AF140" s="314">
        <v>0.0737</v>
      </c>
      <c r="AG140" s="327"/>
      <c r="AH140" s="327"/>
      <c r="AI140" s="328"/>
      <c r="AJ140" s="313">
        <v>0.7823</v>
      </c>
      <c r="AK140" s="314">
        <v>0.08439999999999999</v>
      </c>
      <c r="AL140" s="314">
        <v>0.005699999999999999</v>
      </c>
      <c r="AM140" s="314">
        <v>0.0895</v>
      </c>
      <c r="AN140" s="314">
        <v>0.023399999999999997</v>
      </c>
      <c r="AO140" s="314">
        <v>0.0036</v>
      </c>
      <c r="AP140" s="314">
        <v>0.0007000000000000001</v>
      </c>
      <c r="AQ140" s="314">
        <v>0.0103</v>
      </c>
      <c r="AR140" s="343">
        <v>0</v>
      </c>
      <c r="AS140" s="343">
        <v>0</v>
      </c>
      <c r="AT140" s="343">
        <v>0</v>
      </c>
      <c r="AU140" s="343">
        <v>0</v>
      </c>
      <c r="AV140" s="347">
        <v>0</v>
      </c>
      <c r="AW140" s="359">
        <v>295109.85</v>
      </c>
      <c r="AX140" s="354">
        <v>97067.97</v>
      </c>
      <c r="AY140" s="354">
        <v>184.58</v>
      </c>
      <c r="AZ140" s="354">
        <v>54603.7</v>
      </c>
      <c r="BA140" s="354">
        <v>2542509.86</v>
      </c>
      <c r="BB140" s="354">
        <v>2989475.96</v>
      </c>
      <c r="BC140" s="360">
        <v>392362.4</v>
      </c>
      <c r="BD140" s="254">
        <v>1299573</v>
      </c>
      <c r="BE140" s="254">
        <v>8905</v>
      </c>
      <c r="BF140" s="254">
        <v>721690</v>
      </c>
      <c r="BG140" s="254">
        <v>36806</v>
      </c>
      <c r="BH140" s="254">
        <v>121504</v>
      </c>
      <c r="BI140" s="254">
        <v>8565</v>
      </c>
      <c r="BJ140" s="254">
        <v>289871</v>
      </c>
      <c r="BK140" s="254">
        <v>17685</v>
      </c>
      <c r="BL140" s="254">
        <v>1072327</v>
      </c>
      <c r="BM140" s="254">
        <v>397</v>
      </c>
      <c r="BN140" s="295">
        <v>831931</v>
      </c>
      <c r="BO140" s="296">
        <v>5700</v>
      </c>
      <c r="BP140" s="296">
        <v>386389</v>
      </c>
      <c r="BQ140" s="296">
        <v>19706</v>
      </c>
      <c r="BR140" s="296">
        <v>124436</v>
      </c>
      <c r="BS140" s="300">
        <v>7592</v>
      </c>
      <c r="BT140" s="62">
        <f t="shared" si="100"/>
        <v>2131504</v>
      </c>
      <c r="BU140" s="62">
        <f t="shared" si="100"/>
        <v>14605</v>
      </c>
      <c r="BV140" s="253">
        <f t="shared" si="100"/>
        <v>1108079</v>
      </c>
      <c r="BW140" s="253">
        <f t="shared" si="97"/>
        <v>56512</v>
      </c>
      <c r="BX140" s="62">
        <f t="shared" si="101"/>
        <v>121504</v>
      </c>
      <c r="BY140" s="62">
        <f t="shared" si="101"/>
        <v>8565</v>
      </c>
      <c r="BZ140" s="62">
        <f t="shared" si="102"/>
        <v>414307</v>
      </c>
      <c r="CA140" s="62">
        <f t="shared" si="103"/>
        <v>142121</v>
      </c>
      <c r="CB140" s="62">
        <f t="shared" si="118"/>
        <v>1072327</v>
      </c>
      <c r="CC140" s="126">
        <f t="shared" si="118"/>
        <v>397</v>
      </c>
      <c r="CD140" s="369">
        <v>2840200</v>
      </c>
      <c r="CE140" s="369">
        <v>194388</v>
      </c>
      <c r="CF140" s="152">
        <v>2636028</v>
      </c>
      <c r="CG140" s="153">
        <v>180171</v>
      </c>
      <c r="CH140" s="160">
        <v>1038695</v>
      </c>
      <c r="CI140" s="160">
        <v>73228</v>
      </c>
      <c r="CJ140" s="153">
        <v>21581</v>
      </c>
      <c r="CK140" s="154">
        <v>865</v>
      </c>
      <c r="CL140" s="384">
        <f t="shared" si="119"/>
        <v>3504965</v>
      </c>
      <c r="CM140" s="124">
        <f t="shared" si="120"/>
        <v>72358</v>
      </c>
      <c r="CN140" s="62">
        <f t="shared" si="98"/>
        <v>1342756</v>
      </c>
      <c r="CO140" s="62">
        <f t="shared" si="99"/>
        <v>32998</v>
      </c>
      <c r="CP140" s="155">
        <f t="shared" si="121"/>
        <v>4847721</v>
      </c>
      <c r="CQ140" s="153">
        <f t="shared" si="122"/>
        <v>222200</v>
      </c>
      <c r="CR140" s="153">
        <f t="shared" si="123"/>
        <v>3696304</v>
      </c>
      <c r="CS140" s="153">
        <f t="shared" si="124"/>
        <v>254264</v>
      </c>
      <c r="CT140" s="245">
        <v>32116</v>
      </c>
      <c r="CU140" s="153">
        <f t="shared" si="125"/>
        <v>8544025</v>
      </c>
      <c r="CV140" s="154">
        <f t="shared" si="126"/>
        <v>508580</v>
      </c>
      <c r="CW140" s="153">
        <f t="shared" si="104"/>
        <v>65.2535698992795</v>
      </c>
      <c r="CX140" s="153">
        <f t="shared" si="105"/>
        <v>1.3471226704894532</v>
      </c>
      <c r="CY140" s="153">
        <f t="shared" si="106"/>
        <v>24.998715394783385</v>
      </c>
      <c r="CZ140" s="153">
        <f t="shared" si="107"/>
        <v>0.6143391730121199</v>
      </c>
      <c r="DA140" s="155">
        <f t="shared" si="108"/>
        <v>90.25228529406289</v>
      </c>
      <c r="DB140" s="155">
        <f t="shared" si="109"/>
        <v>4.136801146835961</v>
      </c>
      <c r="DC140" s="155">
        <f t="shared" si="110"/>
        <v>52.877329510546794</v>
      </c>
      <c r="DD140" s="155">
        <f t="shared" si="111"/>
        <v>3.6190121572058906</v>
      </c>
      <c r="DE140" s="155">
        <f t="shared" si="112"/>
        <v>68.81581739988457</v>
      </c>
      <c r="DF140" s="63">
        <f t="shared" si="113"/>
        <v>4.733751605756521</v>
      </c>
      <c r="DG140" s="63">
        <f t="shared" si="114"/>
        <v>0.5979185671997468</v>
      </c>
      <c r="DH140" s="155">
        <f t="shared" si="115"/>
        <v>159.06810269394745</v>
      </c>
      <c r="DI140" s="131">
        <f t="shared" si="116"/>
        <v>9.46847131979223</v>
      </c>
      <c r="DJ140" s="133" t="s">
        <v>838</v>
      </c>
      <c r="DK140" s="58"/>
      <c r="DL140" s="58"/>
      <c r="DM140" s="134" t="s">
        <v>838</v>
      </c>
      <c r="DN140" s="255"/>
      <c r="DO140" s="256"/>
    </row>
    <row r="141" spans="1:119" ht="15">
      <c r="A141" s="26">
        <v>39007</v>
      </c>
      <c r="B141" s="23" t="s">
        <v>754</v>
      </c>
      <c r="C141" s="97" t="s">
        <v>810</v>
      </c>
      <c r="D141" s="40" t="s">
        <v>315</v>
      </c>
      <c r="E141" s="90" t="s">
        <v>316</v>
      </c>
      <c r="F141" s="22" t="s">
        <v>971</v>
      </c>
      <c r="G141" s="35" t="s">
        <v>1728</v>
      </c>
      <c r="H141" s="33" t="s">
        <v>1729</v>
      </c>
      <c r="I141" s="16" t="s">
        <v>1359</v>
      </c>
      <c r="J141" s="44" t="s">
        <v>1360</v>
      </c>
      <c r="K141" s="16" t="s">
        <v>1361</v>
      </c>
      <c r="L141" s="104">
        <v>3876</v>
      </c>
      <c r="M141" s="59">
        <v>3959</v>
      </c>
      <c r="N141" s="71">
        <f t="shared" si="117"/>
        <v>0.006988296707922892</v>
      </c>
      <c r="O141" s="59"/>
      <c r="P141" s="59"/>
      <c r="Q141" s="59"/>
      <c r="R141" s="105"/>
      <c r="S141" s="115">
        <v>0.10061919504643962</v>
      </c>
      <c r="T141" s="60">
        <v>0.075</v>
      </c>
      <c r="U141" s="61">
        <v>30866</v>
      </c>
      <c r="V141" s="61">
        <v>648</v>
      </c>
      <c r="W141" s="60">
        <v>0.0348297213622291</v>
      </c>
      <c r="X141" s="116">
        <v>243990</v>
      </c>
      <c r="Y141" s="315">
        <v>0.5912</v>
      </c>
      <c r="Z141" s="316">
        <v>0.0252</v>
      </c>
      <c r="AA141" s="316">
        <v>0.066</v>
      </c>
      <c r="AB141" s="316">
        <v>0.0535</v>
      </c>
      <c r="AC141" s="316">
        <v>0.0031</v>
      </c>
      <c r="AD141" s="316">
        <v>0.1226</v>
      </c>
      <c r="AE141" s="316">
        <v>0.0031</v>
      </c>
      <c r="AF141" s="316">
        <v>0.1352</v>
      </c>
      <c r="AG141" s="329">
        <v>904.8</v>
      </c>
      <c r="AH141" s="329">
        <v>4.38</v>
      </c>
      <c r="AI141" s="330">
        <v>1181.59</v>
      </c>
      <c r="AJ141" s="315">
        <v>0.687</v>
      </c>
      <c r="AK141" s="316">
        <v>0.0967</v>
      </c>
      <c r="AL141" s="316">
        <v>0.0076</v>
      </c>
      <c r="AM141" s="316">
        <v>0.145</v>
      </c>
      <c r="AN141" s="316">
        <v>0.0407</v>
      </c>
      <c r="AO141" s="316">
        <v>0.0051</v>
      </c>
      <c r="AP141" s="316">
        <v>0</v>
      </c>
      <c r="AQ141" s="316">
        <v>0.0178</v>
      </c>
      <c r="AR141" s="316"/>
      <c r="AS141" s="316"/>
      <c r="AT141" s="316"/>
      <c r="AU141" s="316"/>
      <c r="AV141" s="345"/>
      <c r="AW141" s="359">
        <v>0</v>
      </c>
      <c r="AX141" s="354">
        <v>118.17</v>
      </c>
      <c r="AY141" s="354">
        <v>63.01</v>
      </c>
      <c r="AZ141" s="354">
        <v>10.81</v>
      </c>
      <c r="BA141" s="354">
        <v>989.6</v>
      </c>
      <c r="BB141" s="354">
        <v>1181.59</v>
      </c>
      <c r="BC141" s="360">
        <v>181.18</v>
      </c>
      <c r="BD141" s="254">
        <v>91927</v>
      </c>
      <c r="BE141" s="254">
        <v>630</v>
      </c>
      <c r="BF141" s="62"/>
      <c r="BG141" s="62"/>
      <c r="BH141" s="254">
        <v>8518</v>
      </c>
      <c r="BI141" s="254">
        <v>600</v>
      </c>
      <c r="BJ141" s="254">
        <v>15013</v>
      </c>
      <c r="BK141" s="254">
        <v>916</v>
      </c>
      <c r="BL141" s="254">
        <v>75052</v>
      </c>
      <c r="BM141" s="254">
        <v>28</v>
      </c>
      <c r="BN141" s="295">
        <v>122464</v>
      </c>
      <c r="BO141" s="296">
        <v>839</v>
      </c>
      <c r="BP141" s="62"/>
      <c r="BQ141" s="62"/>
      <c r="BR141" s="62"/>
      <c r="BS141" s="126"/>
      <c r="BT141" s="62">
        <f t="shared" si="100"/>
        <v>214391</v>
      </c>
      <c r="BU141" s="62">
        <f t="shared" si="100"/>
        <v>1469</v>
      </c>
      <c r="BV141" s="253">
        <f t="shared" si="100"/>
        <v>0</v>
      </c>
      <c r="BW141" s="253">
        <f t="shared" si="97"/>
        <v>0</v>
      </c>
      <c r="BX141" s="62">
        <f t="shared" si="101"/>
        <v>8518</v>
      </c>
      <c r="BY141" s="62">
        <f t="shared" si="101"/>
        <v>600</v>
      </c>
      <c r="BZ141" s="62">
        <f t="shared" si="102"/>
        <v>15013</v>
      </c>
      <c r="CA141" s="62">
        <f t="shared" si="103"/>
        <v>916</v>
      </c>
      <c r="CB141" s="62">
        <f t="shared" si="118"/>
        <v>75052</v>
      </c>
      <c r="CC141" s="126">
        <f t="shared" si="118"/>
        <v>28</v>
      </c>
      <c r="CD141" s="369">
        <v>292982</v>
      </c>
      <c r="CE141" s="369">
        <v>20017</v>
      </c>
      <c r="CF141" s="152">
        <v>273819</v>
      </c>
      <c r="CG141" s="153">
        <v>18675</v>
      </c>
      <c r="CH141" s="160">
        <v>149159</v>
      </c>
      <c r="CI141" s="160">
        <v>10504</v>
      </c>
      <c r="CJ141" s="153">
        <v>1915</v>
      </c>
      <c r="CK141" s="154">
        <v>77</v>
      </c>
      <c r="CL141" s="125">
        <f t="shared" si="119"/>
        <v>190510</v>
      </c>
      <c r="CM141" s="126">
        <f t="shared" si="120"/>
        <v>2174</v>
      </c>
      <c r="CN141" s="62">
        <f t="shared" si="98"/>
        <v>122464</v>
      </c>
      <c r="CO141" s="62">
        <f t="shared" si="99"/>
        <v>839</v>
      </c>
      <c r="CP141" s="155">
        <f t="shared" si="121"/>
        <v>312974</v>
      </c>
      <c r="CQ141" s="153">
        <f t="shared" si="122"/>
        <v>3013</v>
      </c>
      <c r="CR141" s="153">
        <f t="shared" si="123"/>
        <v>424893</v>
      </c>
      <c r="CS141" s="153">
        <f t="shared" si="124"/>
        <v>29256</v>
      </c>
      <c r="CT141" s="245">
        <v>1846</v>
      </c>
      <c r="CU141" s="153">
        <f t="shared" si="125"/>
        <v>737867</v>
      </c>
      <c r="CV141" s="154">
        <f t="shared" si="126"/>
        <v>34115</v>
      </c>
      <c r="CW141" s="153">
        <f t="shared" si="104"/>
        <v>48.1207375599899</v>
      </c>
      <c r="CX141" s="153">
        <f t="shared" si="105"/>
        <v>0.5491285678201566</v>
      </c>
      <c r="CY141" s="153">
        <f t="shared" si="106"/>
        <v>30.933063905026522</v>
      </c>
      <c r="CZ141" s="153">
        <f t="shared" si="107"/>
        <v>0.21192220257640818</v>
      </c>
      <c r="DA141" s="155">
        <f t="shared" si="108"/>
        <v>79.05380146501642</v>
      </c>
      <c r="DB141" s="155">
        <f t="shared" si="109"/>
        <v>0.7610507703965648</v>
      </c>
      <c r="DC141" s="155">
        <f t="shared" si="110"/>
        <v>74.00404142460218</v>
      </c>
      <c r="DD141" s="155">
        <f t="shared" si="111"/>
        <v>5.05607476635514</v>
      </c>
      <c r="DE141" s="155">
        <f t="shared" si="112"/>
        <v>107.32331396817378</v>
      </c>
      <c r="DF141" s="63">
        <f t="shared" si="113"/>
        <v>7.389744885071988</v>
      </c>
      <c r="DG141" s="63">
        <f t="shared" si="114"/>
        <v>0.46627936347562515</v>
      </c>
      <c r="DH141" s="155">
        <f t="shared" si="115"/>
        <v>186.3771154331902</v>
      </c>
      <c r="DI141" s="131">
        <f t="shared" si="116"/>
        <v>8.617075018944178</v>
      </c>
      <c r="DJ141" s="133" t="s">
        <v>838</v>
      </c>
      <c r="DK141" s="58"/>
      <c r="DL141" s="58"/>
      <c r="DM141" s="134" t="s">
        <v>839</v>
      </c>
      <c r="DN141" s="255"/>
      <c r="DO141" s="256"/>
    </row>
    <row r="142" spans="1:119" ht="15">
      <c r="A142" s="26">
        <v>39019</v>
      </c>
      <c r="B142" s="23" t="s">
        <v>755</v>
      </c>
      <c r="C142" s="97" t="s">
        <v>809</v>
      </c>
      <c r="D142" s="40" t="s">
        <v>317</v>
      </c>
      <c r="E142" s="90" t="s">
        <v>318</v>
      </c>
      <c r="F142" s="22" t="s">
        <v>972</v>
      </c>
      <c r="G142" s="35" t="s">
        <v>1730</v>
      </c>
      <c r="H142" s="33" t="s">
        <v>1731</v>
      </c>
      <c r="I142" s="16" t="s">
        <v>1362</v>
      </c>
      <c r="J142" s="44" t="s">
        <v>1363</v>
      </c>
      <c r="K142" s="16" t="s">
        <v>1364</v>
      </c>
      <c r="L142" s="104">
        <v>7288</v>
      </c>
      <c r="M142" s="59">
        <v>7267</v>
      </c>
      <c r="N142" s="71">
        <f t="shared" si="117"/>
        <v>-0.0009632585661207838</v>
      </c>
      <c r="O142" s="59"/>
      <c r="P142" s="59"/>
      <c r="Q142" s="59"/>
      <c r="R142" s="105"/>
      <c r="S142" s="115">
        <v>0.11800219538968167</v>
      </c>
      <c r="T142" s="60">
        <v>0.09699999999999999</v>
      </c>
      <c r="U142" s="61">
        <v>31688</v>
      </c>
      <c r="V142" s="61">
        <v>612</v>
      </c>
      <c r="W142" s="60">
        <v>0.032244785949506034</v>
      </c>
      <c r="X142" s="116">
        <v>258426</v>
      </c>
      <c r="Y142" s="315">
        <v>0.7201000000000001</v>
      </c>
      <c r="Z142" s="316">
        <v>0.0583</v>
      </c>
      <c r="AA142" s="316">
        <v>0.0146</v>
      </c>
      <c r="AB142" s="316">
        <v>0.0194</v>
      </c>
      <c r="AC142" s="316">
        <v>0</v>
      </c>
      <c r="AD142" s="316">
        <v>0.1472</v>
      </c>
      <c r="AE142" s="316">
        <v>0</v>
      </c>
      <c r="AF142" s="316">
        <v>0.0405</v>
      </c>
      <c r="AG142" s="329">
        <v>3742.11</v>
      </c>
      <c r="AH142" s="329">
        <v>1.94</v>
      </c>
      <c r="AI142" s="330">
        <v>4764.66</v>
      </c>
      <c r="AJ142" s="315">
        <v>0.6955</v>
      </c>
      <c r="AK142" s="316">
        <v>0.1117</v>
      </c>
      <c r="AL142" s="316">
        <v>0.005600000000000001</v>
      </c>
      <c r="AM142" s="316">
        <v>0.1229</v>
      </c>
      <c r="AN142" s="316">
        <v>0.053099999999999994</v>
      </c>
      <c r="AO142" s="316">
        <v>0.0028000000000000004</v>
      </c>
      <c r="AP142" s="316">
        <v>0.0042</v>
      </c>
      <c r="AQ142" s="316">
        <v>0.0042</v>
      </c>
      <c r="AR142" s="316"/>
      <c r="AS142" s="316"/>
      <c r="AT142" s="316"/>
      <c r="AU142" s="316"/>
      <c r="AV142" s="345"/>
      <c r="AW142" s="359">
        <v>7.51</v>
      </c>
      <c r="AX142" s="354">
        <v>0</v>
      </c>
      <c r="AY142" s="354">
        <v>41.71</v>
      </c>
      <c r="AZ142" s="354">
        <v>9.92</v>
      </c>
      <c r="BA142" s="354">
        <v>4705.52</v>
      </c>
      <c r="BB142" s="354">
        <v>4764.66</v>
      </c>
      <c r="BC142" s="360">
        <v>49.22</v>
      </c>
      <c r="BD142" s="254">
        <v>160531</v>
      </c>
      <c r="BE142" s="254">
        <v>1100</v>
      </c>
      <c r="BF142" s="62"/>
      <c r="BG142" s="62"/>
      <c r="BH142" s="254">
        <v>7600</v>
      </c>
      <c r="BI142" s="254">
        <v>536</v>
      </c>
      <c r="BJ142" s="254">
        <v>89375</v>
      </c>
      <c r="BK142" s="254">
        <v>5453</v>
      </c>
      <c r="BL142" s="254">
        <v>67017</v>
      </c>
      <c r="BM142" s="254">
        <v>25</v>
      </c>
      <c r="BN142" s="295">
        <v>156716</v>
      </c>
      <c r="BO142" s="296">
        <v>1074</v>
      </c>
      <c r="BP142" s="62"/>
      <c r="BQ142" s="62"/>
      <c r="BR142" s="296">
        <v>124436</v>
      </c>
      <c r="BS142" s="300">
        <v>7592</v>
      </c>
      <c r="BT142" s="62">
        <f t="shared" si="100"/>
        <v>317247</v>
      </c>
      <c r="BU142" s="62">
        <f t="shared" si="100"/>
        <v>2174</v>
      </c>
      <c r="BV142" s="253">
        <f t="shared" si="100"/>
        <v>0</v>
      </c>
      <c r="BW142" s="253">
        <f t="shared" si="97"/>
        <v>0</v>
      </c>
      <c r="BX142" s="62">
        <f t="shared" si="101"/>
        <v>7600</v>
      </c>
      <c r="BY142" s="62">
        <f t="shared" si="101"/>
        <v>536</v>
      </c>
      <c r="BZ142" s="62">
        <f t="shared" si="102"/>
        <v>213811</v>
      </c>
      <c r="CA142" s="62">
        <f t="shared" si="103"/>
        <v>129889</v>
      </c>
      <c r="CB142" s="62">
        <f t="shared" si="118"/>
        <v>67017</v>
      </c>
      <c r="CC142" s="126">
        <f t="shared" si="118"/>
        <v>25</v>
      </c>
      <c r="CD142" s="369">
        <v>446177</v>
      </c>
      <c r="CE142" s="369">
        <v>30484</v>
      </c>
      <c r="CF142" s="152">
        <v>418603</v>
      </c>
      <c r="CG142" s="153">
        <v>28592</v>
      </c>
      <c r="CH142" s="160">
        <v>189141</v>
      </c>
      <c r="CI142" s="160">
        <v>13325</v>
      </c>
      <c r="CJ142" s="153">
        <v>4147</v>
      </c>
      <c r="CK142" s="154">
        <v>165</v>
      </c>
      <c r="CL142" s="125">
        <f t="shared" si="119"/>
        <v>324523</v>
      </c>
      <c r="CM142" s="126">
        <f t="shared" si="120"/>
        <v>7114</v>
      </c>
      <c r="CN142" s="62">
        <f t="shared" si="98"/>
        <v>281152</v>
      </c>
      <c r="CO142" s="62">
        <f t="shared" si="99"/>
        <v>8666</v>
      </c>
      <c r="CP142" s="155">
        <f t="shared" si="121"/>
        <v>605675</v>
      </c>
      <c r="CQ142" s="153">
        <f t="shared" si="122"/>
        <v>132624</v>
      </c>
      <c r="CR142" s="153">
        <f t="shared" si="123"/>
        <v>611891</v>
      </c>
      <c r="CS142" s="153">
        <f t="shared" si="124"/>
        <v>42082</v>
      </c>
      <c r="CT142" s="245">
        <v>4734</v>
      </c>
      <c r="CU142" s="153">
        <f t="shared" si="125"/>
        <v>1217566</v>
      </c>
      <c r="CV142" s="154">
        <f t="shared" si="126"/>
        <v>179440</v>
      </c>
      <c r="CW142" s="153">
        <f t="shared" si="104"/>
        <v>44.65707995046099</v>
      </c>
      <c r="CX142" s="153">
        <f t="shared" si="105"/>
        <v>0.9789459199119307</v>
      </c>
      <c r="CY142" s="153">
        <f t="shared" si="106"/>
        <v>38.68886748314298</v>
      </c>
      <c r="CZ142" s="153">
        <f t="shared" si="107"/>
        <v>1.1925141048575754</v>
      </c>
      <c r="DA142" s="155">
        <f t="shared" si="108"/>
        <v>83.34594743360397</v>
      </c>
      <c r="DB142" s="155">
        <f t="shared" si="109"/>
        <v>18.250172010458236</v>
      </c>
      <c r="DC142" s="155">
        <f t="shared" si="110"/>
        <v>61.39768817944131</v>
      </c>
      <c r="DD142" s="155">
        <f t="shared" si="111"/>
        <v>4.194853447089583</v>
      </c>
      <c r="DE142" s="155">
        <f t="shared" si="112"/>
        <v>84.20132104031926</v>
      </c>
      <c r="DF142" s="63">
        <f t="shared" si="113"/>
        <v>5.790835282785193</v>
      </c>
      <c r="DG142" s="63">
        <f t="shared" si="114"/>
        <v>0.6514380074308518</v>
      </c>
      <c r="DH142" s="155">
        <f t="shared" si="115"/>
        <v>167.54726847392322</v>
      </c>
      <c r="DI142" s="131">
        <f t="shared" si="116"/>
        <v>24.69244530067428</v>
      </c>
      <c r="DJ142" s="133" t="s">
        <v>837</v>
      </c>
      <c r="DK142" s="58">
        <v>0</v>
      </c>
      <c r="DL142" s="58">
        <v>0</v>
      </c>
      <c r="DM142" s="134" t="s">
        <v>837</v>
      </c>
      <c r="DN142" s="255"/>
      <c r="DO142" s="256"/>
    </row>
    <row r="143" spans="1:119" ht="15">
      <c r="A143" s="26">
        <v>39032</v>
      </c>
      <c r="B143" s="23" t="s">
        <v>756</v>
      </c>
      <c r="C143" s="97" t="s">
        <v>809</v>
      </c>
      <c r="D143" s="40" t="s">
        <v>319</v>
      </c>
      <c r="E143" s="90" t="s">
        <v>320</v>
      </c>
      <c r="F143" s="22" t="s">
        <v>973</v>
      </c>
      <c r="G143" s="35" t="s">
        <v>1365</v>
      </c>
      <c r="H143" s="33" t="s">
        <v>1732</v>
      </c>
      <c r="I143" s="16" t="s">
        <v>1365</v>
      </c>
      <c r="J143" s="44" t="s">
        <v>1366</v>
      </c>
      <c r="K143" s="16" t="s">
        <v>1367</v>
      </c>
      <c r="L143" s="104">
        <v>16305</v>
      </c>
      <c r="M143" s="59">
        <v>17220</v>
      </c>
      <c r="N143" s="71">
        <f t="shared" si="117"/>
        <v>0.017711962833914036</v>
      </c>
      <c r="O143" s="59"/>
      <c r="P143" s="59"/>
      <c r="Q143" s="59"/>
      <c r="R143" s="105"/>
      <c r="S143" s="115">
        <v>0.19533885311254218</v>
      </c>
      <c r="T143" s="60">
        <v>0.065</v>
      </c>
      <c r="U143" s="61">
        <v>29860</v>
      </c>
      <c r="V143" s="61">
        <v>701</v>
      </c>
      <c r="W143" s="60">
        <v>0.037105182459368294</v>
      </c>
      <c r="X143" s="116">
        <v>277785</v>
      </c>
      <c r="Y143" s="315">
        <v>0.7123</v>
      </c>
      <c r="Z143" s="316">
        <v>0.0191</v>
      </c>
      <c r="AA143" s="316">
        <v>0.075</v>
      </c>
      <c r="AB143" s="316">
        <v>0.0451</v>
      </c>
      <c r="AC143" s="316">
        <v>0</v>
      </c>
      <c r="AD143" s="316">
        <v>0.127</v>
      </c>
      <c r="AE143" s="316">
        <v>0.0015</v>
      </c>
      <c r="AF143" s="316">
        <v>0.0199</v>
      </c>
      <c r="AG143" s="329">
        <v>5897.77</v>
      </c>
      <c r="AH143" s="329">
        <v>2.92</v>
      </c>
      <c r="AI143" s="330">
        <v>18663.18</v>
      </c>
      <c r="AJ143" s="315">
        <v>0.7876000000000001</v>
      </c>
      <c r="AK143" s="316">
        <v>0.09179999999999999</v>
      </c>
      <c r="AL143" s="316">
        <v>0.0060999999999999995</v>
      </c>
      <c r="AM143" s="316">
        <v>0.0888</v>
      </c>
      <c r="AN143" s="316">
        <v>0.0167</v>
      </c>
      <c r="AO143" s="316">
        <v>0.0023</v>
      </c>
      <c r="AP143" s="316">
        <v>0</v>
      </c>
      <c r="AQ143" s="316">
        <v>0.0068000000000000005</v>
      </c>
      <c r="AR143" s="316">
        <v>0.6357</v>
      </c>
      <c r="AS143" s="316">
        <v>0.1938</v>
      </c>
      <c r="AT143" s="316">
        <v>0.0089</v>
      </c>
      <c r="AU143" s="316">
        <v>0.0518</v>
      </c>
      <c r="AV143" s="345">
        <v>0.10980000000000001</v>
      </c>
      <c r="AW143" s="359">
        <v>0</v>
      </c>
      <c r="AX143" s="354">
        <v>0</v>
      </c>
      <c r="AY143" s="354">
        <v>61.7</v>
      </c>
      <c r="AZ143" s="354">
        <v>6147.76</v>
      </c>
      <c r="BA143" s="354">
        <v>11481.05</v>
      </c>
      <c r="BB143" s="354">
        <v>17690.51</v>
      </c>
      <c r="BC143" s="360">
        <v>61.7</v>
      </c>
      <c r="BD143" s="254">
        <v>260426</v>
      </c>
      <c r="BE143" s="254">
        <v>1784</v>
      </c>
      <c r="BF143" s="254">
        <v>451196</v>
      </c>
      <c r="BG143" s="254">
        <v>23011</v>
      </c>
      <c r="BH143" s="254">
        <v>8118</v>
      </c>
      <c r="BI143" s="254">
        <v>572</v>
      </c>
      <c r="BJ143" s="254">
        <v>14298</v>
      </c>
      <c r="BK143" s="254">
        <v>872</v>
      </c>
      <c r="BL143" s="254">
        <v>71598</v>
      </c>
      <c r="BM143" s="254">
        <v>26</v>
      </c>
      <c r="BN143" s="125"/>
      <c r="BO143" s="62"/>
      <c r="BP143" s="62"/>
      <c r="BQ143" s="62"/>
      <c r="BR143" s="62"/>
      <c r="BS143" s="126"/>
      <c r="BT143" s="62">
        <f t="shared" si="100"/>
        <v>260426</v>
      </c>
      <c r="BU143" s="62">
        <f t="shared" si="100"/>
        <v>1784</v>
      </c>
      <c r="BV143" s="253">
        <f t="shared" si="100"/>
        <v>451196</v>
      </c>
      <c r="BW143" s="253">
        <f t="shared" si="97"/>
        <v>23011</v>
      </c>
      <c r="BX143" s="62">
        <f t="shared" si="101"/>
        <v>8118</v>
      </c>
      <c r="BY143" s="62">
        <f t="shared" si="101"/>
        <v>572</v>
      </c>
      <c r="BZ143" s="62">
        <f t="shared" si="102"/>
        <v>14298</v>
      </c>
      <c r="CA143" s="62">
        <f t="shared" si="103"/>
        <v>872</v>
      </c>
      <c r="CB143" s="62">
        <f t="shared" si="118"/>
        <v>71598</v>
      </c>
      <c r="CC143" s="126">
        <f t="shared" si="118"/>
        <v>26</v>
      </c>
      <c r="CD143" s="369">
        <v>936711</v>
      </c>
      <c r="CE143" s="369">
        <v>64042</v>
      </c>
      <c r="CF143" s="152">
        <v>882046</v>
      </c>
      <c r="CG143" s="153">
        <v>60233</v>
      </c>
      <c r="CH143" s="160">
        <v>334791</v>
      </c>
      <c r="CI143" s="160">
        <v>23592</v>
      </c>
      <c r="CJ143" s="153">
        <v>6284</v>
      </c>
      <c r="CK143" s="154">
        <v>251</v>
      </c>
      <c r="CL143" s="125">
        <f t="shared" si="119"/>
        <v>805636</v>
      </c>
      <c r="CM143" s="126">
        <f t="shared" si="120"/>
        <v>26265</v>
      </c>
      <c r="CN143" s="62">
        <f t="shared" si="98"/>
        <v>0</v>
      </c>
      <c r="CO143" s="62">
        <f t="shared" si="99"/>
        <v>0</v>
      </c>
      <c r="CP143" s="155">
        <f t="shared" si="121"/>
        <v>805636</v>
      </c>
      <c r="CQ143" s="153">
        <f t="shared" si="122"/>
        <v>26265</v>
      </c>
      <c r="CR143" s="153">
        <f t="shared" si="123"/>
        <v>1223121</v>
      </c>
      <c r="CS143" s="153">
        <f t="shared" si="124"/>
        <v>84076</v>
      </c>
      <c r="CT143" s="245">
        <v>10682</v>
      </c>
      <c r="CU143" s="153">
        <f t="shared" si="125"/>
        <v>2028757</v>
      </c>
      <c r="CV143" s="154">
        <f t="shared" si="126"/>
        <v>121023</v>
      </c>
      <c r="CW143" s="153">
        <f t="shared" si="104"/>
        <v>46.784901277584204</v>
      </c>
      <c r="CX143" s="153">
        <f t="shared" si="105"/>
        <v>1.5252613240418118</v>
      </c>
      <c r="CY143" s="153">
        <f t="shared" si="106"/>
        <v>0</v>
      </c>
      <c r="CZ143" s="153">
        <f t="shared" si="107"/>
        <v>0</v>
      </c>
      <c r="DA143" s="155">
        <f t="shared" si="108"/>
        <v>46.784901277584204</v>
      </c>
      <c r="DB143" s="155">
        <f t="shared" si="109"/>
        <v>1.5252613240418118</v>
      </c>
      <c r="DC143" s="155">
        <f t="shared" si="110"/>
        <v>54.39668989547038</v>
      </c>
      <c r="DD143" s="155">
        <f t="shared" si="111"/>
        <v>3.719047619047619</v>
      </c>
      <c r="DE143" s="155">
        <f t="shared" si="112"/>
        <v>71.02909407665506</v>
      </c>
      <c r="DF143" s="63">
        <f t="shared" si="113"/>
        <v>4.88246225319396</v>
      </c>
      <c r="DG143" s="63">
        <f t="shared" si="114"/>
        <v>0.6203252032520326</v>
      </c>
      <c r="DH143" s="155">
        <f t="shared" si="115"/>
        <v>117.81399535423927</v>
      </c>
      <c r="DI143" s="131">
        <f t="shared" si="116"/>
        <v>7.028048780487804</v>
      </c>
      <c r="DJ143" s="133" t="s">
        <v>838</v>
      </c>
      <c r="DK143" s="58"/>
      <c r="DL143" s="58"/>
      <c r="DM143" s="134" t="s">
        <v>837</v>
      </c>
      <c r="DN143" s="255"/>
      <c r="DO143" s="256"/>
    </row>
    <row r="144" spans="1:119" ht="15">
      <c r="A144" s="31">
        <v>39045</v>
      </c>
      <c r="B144" s="24" t="s">
        <v>757</v>
      </c>
      <c r="C144" s="98" t="s">
        <v>808</v>
      </c>
      <c r="D144" s="38" t="s">
        <v>321</v>
      </c>
      <c r="E144" s="92" t="s">
        <v>322</v>
      </c>
      <c r="F144" s="25" t="s">
        <v>974</v>
      </c>
      <c r="G144" s="39" t="s">
        <v>1733</v>
      </c>
      <c r="H144" s="34" t="s">
        <v>1734</v>
      </c>
      <c r="I144" s="18" t="s">
        <v>1368</v>
      </c>
      <c r="J144" s="48" t="s">
        <v>321</v>
      </c>
      <c r="K144" s="25" t="s">
        <v>1369</v>
      </c>
      <c r="L144" s="106">
        <v>2684</v>
      </c>
      <c r="M144" s="64">
        <v>2950</v>
      </c>
      <c r="N144" s="147">
        <f t="shared" si="117"/>
        <v>0.03005649717514125</v>
      </c>
      <c r="O144" s="64"/>
      <c r="P144" s="64"/>
      <c r="Q144" s="64"/>
      <c r="R144" s="107"/>
      <c r="S144" s="117">
        <v>0.23286140089418778</v>
      </c>
      <c r="T144" s="66">
        <v>0.126</v>
      </c>
      <c r="U144" s="67">
        <v>31969</v>
      </c>
      <c r="V144" s="67">
        <v>625</v>
      </c>
      <c r="W144" s="66">
        <v>0.03353204172876304</v>
      </c>
      <c r="X144" s="118">
        <v>247730</v>
      </c>
      <c r="Y144" s="317">
        <v>0.6179</v>
      </c>
      <c r="Z144" s="318">
        <v>0.0366</v>
      </c>
      <c r="AA144" s="318">
        <v>0.0691</v>
      </c>
      <c r="AB144" s="318">
        <v>0.012199999999999999</v>
      </c>
      <c r="AC144" s="318">
        <v>0</v>
      </c>
      <c r="AD144" s="318">
        <v>0.08539999999999999</v>
      </c>
      <c r="AE144" s="318">
        <v>0.008100000000000001</v>
      </c>
      <c r="AF144" s="318">
        <v>0.1707</v>
      </c>
      <c r="AG144" s="331">
        <v>813.05</v>
      </c>
      <c r="AH144" s="331">
        <v>3.63</v>
      </c>
      <c r="AI144" s="332">
        <v>1676.19</v>
      </c>
      <c r="AJ144" s="317">
        <v>0.7805</v>
      </c>
      <c r="AK144" s="318">
        <v>0.058499999999999996</v>
      </c>
      <c r="AL144" s="318">
        <v>0.0098</v>
      </c>
      <c r="AM144" s="318">
        <v>0.08289999999999999</v>
      </c>
      <c r="AN144" s="318">
        <v>0.048799999999999996</v>
      </c>
      <c r="AO144" s="318">
        <v>0.0098</v>
      </c>
      <c r="AP144" s="318">
        <v>0</v>
      </c>
      <c r="AQ144" s="318">
        <v>0.0098</v>
      </c>
      <c r="AR144" s="318"/>
      <c r="AS144" s="318"/>
      <c r="AT144" s="318"/>
      <c r="AU144" s="318"/>
      <c r="AV144" s="346"/>
      <c r="AW144" s="361">
        <v>0</v>
      </c>
      <c r="AX144" s="355">
        <v>0</v>
      </c>
      <c r="AY144" s="355">
        <v>0</v>
      </c>
      <c r="AZ144" s="355">
        <v>451.95</v>
      </c>
      <c r="BA144" s="355">
        <v>1222.3</v>
      </c>
      <c r="BB144" s="355">
        <v>1674.25</v>
      </c>
      <c r="BC144" s="362">
        <v>0</v>
      </c>
      <c r="BD144" s="270">
        <v>100424</v>
      </c>
      <c r="BE144" s="270">
        <v>688</v>
      </c>
      <c r="BF144" s="68"/>
      <c r="BG144" s="68"/>
      <c r="BH144" s="270">
        <v>11235</v>
      </c>
      <c r="BI144" s="270">
        <v>792</v>
      </c>
      <c r="BJ144" s="270">
        <v>19797</v>
      </c>
      <c r="BK144" s="270">
        <v>1208</v>
      </c>
      <c r="BL144" s="270">
        <v>99046</v>
      </c>
      <c r="BM144" s="270">
        <v>37</v>
      </c>
      <c r="BN144" s="299">
        <v>55549</v>
      </c>
      <c r="BO144" s="271">
        <v>381</v>
      </c>
      <c r="BP144" s="68"/>
      <c r="BQ144" s="68"/>
      <c r="BR144" s="68"/>
      <c r="BS144" s="128"/>
      <c r="BT144" s="127">
        <f t="shared" si="100"/>
        <v>155973</v>
      </c>
      <c r="BU144" s="68">
        <f t="shared" si="100"/>
        <v>1069</v>
      </c>
      <c r="BV144" s="272">
        <f t="shared" si="100"/>
        <v>0</v>
      </c>
      <c r="BW144" s="272">
        <f t="shared" si="97"/>
        <v>0</v>
      </c>
      <c r="BX144" s="68">
        <f t="shared" si="101"/>
        <v>11235</v>
      </c>
      <c r="BY144" s="68">
        <f t="shared" si="101"/>
        <v>792</v>
      </c>
      <c r="BZ144" s="68">
        <f t="shared" si="102"/>
        <v>19797</v>
      </c>
      <c r="CA144" s="68">
        <f t="shared" si="103"/>
        <v>1208</v>
      </c>
      <c r="CB144" s="68">
        <f t="shared" si="118"/>
        <v>99046</v>
      </c>
      <c r="CC144" s="128">
        <f t="shared" si="118"/>
        <v>37</v>
      </c>
      <c r="CD144" s="372">
        <v>177833</v>
      </c>
      <c r="CE144" s="376">
        <v>12191</v>
      </c>
      <c r="CF144" s="156">
        <v>164766</v>
      </c>
      <c r="CG144" s="157">
        <v>11281</v>
      </c>
      <c r="CH144" s="161">
        <v>61905</v>
      </c>
      <c r="CI144" s="161">
        <v>4366</v>
      </c>
      <c r="CJ144" s="157">
        <v>1496</v>
      </c>
      <c r="CK144" s="189">
        <v>60</v>
      </c>
      <c r="CL144" s="127">
        <f t="shared" si="119"/>
        <v>230502</v>
      </c>
      <c r="CM144" s="128">
        <f t="shared" si="120"/>
        <v>2725</v>
      </c>
      <c r="CN144" s="68">
        <f t="shared" si="98"/>
        <v>55549</v>
      </c>
      <c r="CO144" s="68">
        <f t="shared" si="99"/>
        <v>381</v>
      </c>
      <c r="CP144" s="377">
        <f t="shared" si="121"/>
        <v>286051</v>
      </c>
      <c r="CQ144" s="188">
        <f t="shared" si="122"/>
        <v>3106</v>
      </c>
      <c r="CR144" s="188">
        <f t="shared" si="123"/>
        <v>228167</v>
      </c>
      <c r="CS144" s="188">
        <f t="shared" si="124"/>
        <v>15707</v>
      </c>
      <c r="CT144" s="246">
        <v>1791</v>
      </c>
      <c r="CU144" s="157">
        <f t="shared" si="125"/>
        <v>514218</v>
      </c>
      <c r="CV144" s="158">
        <f t="shared" si="126"/>
        <v>20604</v>
      </c>
      <c r="CW144" s="157">
        <f t="shared" si="104"/>
        <v>78.13627118644068</v>
      </c>
      <c r="CX144" s="157">
        <f t="shared" si="105"/>
        <v>0.923728813559322</v>
      </c>
      <c r="CY144" s="157">
        <f t="shared" si="106"/>
        <v>18.830169491525425</v>
      </c>
      <c r="CZ144" s="157">
        <f t="shared" si="107"/>
        <v>0.12915254237288135</v>
      </c>
      <c r="DA144" s="159">
        <f t="shared" si="108"/>
        <v>96.9664406779661</v>
      </c>
      <c r="DB144" s="159">
        <f t="shared" si="109"/>
        <v>1.0528813559322034</v>
      </c>
      <c r="DC144" s="159">
        <f t="shared" si="110"/>
        <v>60.28237288135593</v>
      </c>
      <c r="DD144" s="159">
        <f t="shared" si="111"/>
        <v>4.132542372881356</v>
      </c>
      <c r="DE144" s="159">
        <f t="shared" si="112"/>
        <v>77.34474576271187</v>
      </c>
      <c r="DF144" s="69">
        <f t="shared" si="113"/>
        <v>5.324406779661017</v>
      </c>
      <c r="DG144" s="69">
        <f t="shared" si="114"/>
        <v>0.6071186440677966</v>
      </c>
      <c r="DH144" s="159">
        <f t="shared" si="115"/>
        <v>174.31118644067797</v>
      </c>
      <c r="DI144" s="132">
        <f t="shared" si="116"/>
        <v>6.9844067796610165</v>
      </c>
      <c r="DJ144" s="135" t="s">
        <v>838</v>
      </c>
      <c r="DK144" s="70"/>
      <c r="DL144" s="70"/>
      <c r="DM144" s="136" t="s">
        <v>837</v>
      </c>
      <c r="DN144" s="255"/>
      <c r="DO144" s="256"/>
    </row>
    <row r="145" spans="1:119" ht="15">
      <c r="A145" s="26">
        <v>41000</v>
      </c>
      <c r="B145" s="23" t="s">
        <v>758</v>
      </c>
      <c r="C145" s="97" t="s">
        <v>807</v>
      </c>
      <c r="D145" s="40" t="s">
        <v>323</v>
      </c>
      <c r="E145" s="90" t="s">
        <v>324</v>
      </c>
      <c r="F145" s="22" t="s">
        <v>975</v>
      </c>
      <c r="G145" s="35" t="s">
        <v>1735</v>
      </c>
      <c r="H145" s="33" t="s">
        <v>1736</v>
      </c>
      <c r="I145" s="16" t="s">
        <v>1370</v>
      </c>
      <c r="J145" s="44" t="s">
        <v>1371</v>
      </c>
      <c r="K145" s="16" t="s">
        <v>1372</v>
      </c>
      <c r="L145" s="104">
        <v>63217</v>
      </c>
      <c r="M145" s="59">
        <v>65047</v>
      </c>
      <c r="N145" s="71">
        <f t="shared" si="117"/>
        <v>0.009377834488908018</v>
      </c>
      <c r="O145" s="72">
        <v>64595</v>
      </c>
      <c r="P145" s="72">
        <v>66747</v>
      </c>
      <c r="Q145" s="72">
        <v>69139</v>
      </c>
      <c r="R145" s="105">
        <f>(L145/Q145-1)/-1</f>
        <v>0.08565353852384328</v>
      </c>
      <c r="S145" s="115"/>
      <c r="T145" s="60">
        <v>0.10099999999999999</v>
      </c>
      <c r="U145" s="61">
        <v>31569</v>
      </c>
      <c r="V145" s="61">
        <v>573</v>
      </c>
      <c r="W145" s="60">
        <v>0.025784203616115917</v>
      </c>
      <c r="X145" s="116">
        <v>171421</v>
      </c>
      <c r="Y145" s="313">
        <v>0.7436</v>
      </c>
      <c r="Z145" s="314">
        <v>0.0256</v>
      </c>
      <c r="AA145" s="314">
        <v>0.027999999999999997</v>
      </c>
      <c r="AB145" s="314">
        <v>0.0268</v>
      </c>
      <c r="AC145" s="314">
        <v>0.0002</v>
      </c>
      <c r="AD145" s="314">
        <v>0.07139999999999999</v>
      </c>
      <c r="AE145" s="314">
        <v>0.0058</v>
      </c>
      <c r="AF145" s="314">
        <v>0.09880000000000001</v>
      </c>
      <c r="AG145" s="327"/>
      <c r="AH145" s="327"/>
      <c r="AI145" s="328"/>
      <c r="AJ145" s="313">
        <v>0.8234999999999999</v>
      </c>
      <c r="AK145" s="314">
        <v>0.0947</v>
      </c>
      <c r="AL145" s="314">
        <v>0.006999999999999999</v>
      </c>
      <c r="AM145" s="314">
        <v>0.0495</v>
      </c>
      <c r="AN145" s="314">
        <v>0.0104</v>
      </c>
      <c r="AO145" s="314">
        <v>0.0013</v>
      </c>
      <c r="AP145" s="314">
        <v>0.0009</v>
      </c>
      <c r="AQ145" s="314">
        <v>0.0126</v>
      </c>
      <c r="AR145" s="343">
        <v>0</v>
      </c>
      <c r="AS145" s="343">
        <v>0</v>
      </c>
      <c r="AT145" s="343">
        <v>0</v>
      </c>
      <c r="AU145" s="343">
        <v>0</v>
      </c>
      <c r="AV145" s="344">
        <v>0</v>
      </c>
      <c r="AW145" s="359">
        <v>0</v>
      </c>
      <c r="AX145" s="354">
        <v>1052510.6</v>
      </c>
      <c r="AY145" s="354">
        <v>128.95</v>
      </c>
      <c r="AZ145" s="354">
        <v>936157.38</v>
      </c>
      <c r="BA145" s="354">
        <v>6277949.28</v>
      </c>
      <c r="BB145" s="354">
        <v>8266746.21</v>
      </c>
      <c r="BC145" s="360">
        <v>1052639.55</v>
      </c>
      <c r="BD145" s="254">
        <v>1257495</v>
      </c>
      <c r="BE145" s="254">
        <v>8616</v>
      </c>
      <c r="BF145" s="254">
        <v>1410729</v>
      </c>
      <c r="BG145" s="254">
        <v>71948</v>
      </c>
      <c r="BH145" s="254">
        <v>145033</v>
      </c>
      <c r="BI145" s="254">
        <v>10223</v>
      </c>
      <c r="BJ145" s="254">
        <v>394237</v>
      </c>
      <c r="BK145" s="254">
        <v>24052</v>
      </c>
      <c r="BL145" s="254">
        <v>848942</v>
      </c>
      <c r="BM145" s="254">
        <v>314</v>
      </c>
      <c r="BN145" s="295">
        <v>929996</v>
      </c>
      <c r="BO145" s="296">
        <v>6372</v>
      </c>
      <c r="BP145" s="296">
        <v>771362</v>
      </c>
      <c r="BQ145" s="296">
        <v>39339</v>
      </c>
      <c r="BR145" s="62"/>
      <c r="BS145" s="126"/>
      <c r="BT145" s="62">
        <f t="shared" si="100"/>
        <v>2187491</v>
      </c>
      <c r="BU145" s="62">
        <f t="shared" si="100"/>
        <v>14988</v>
      </c>
      <c r="BV145" s="253">
        <f t="shared" si="100"/>
        <v>2182091</v>
      </c>
      <c r="BW145" s="253">
        <f t="shared" si="97"/>
        <v>111287</v>
      </c>
      <c r="BX145" s="62">
        <f t="shared" si="101"/>
        <v>145033</v>
      </c>
      <c r="BY145" s="62">
        <f t="shared" si="101"/>
        <v>10223</v>
      </c>
      <c r="BZ145" s="62">
        <f t="shared" si="102"/>
        <v>394237</v>
      </c>
      <c r="CA145" s="62">
        <f t="shared" si="103"/>
        <v>24052</v>
      </c>
      <c r="CB145" s="62">
        <f t="shared" si="118"/>
        <v>848942</v>
      </c>
      <c r="CC145" s="126">
        <f t="shared" si="118"/>
        <v>314</v>
      </c>
      <c r="CD145" s="369">
        <v>3861632</v>
      </c>
      <c r="CE145" s="369">
        <v>264649</v>
      </c>
      <c r="CF145" s="152">
        <v>3436187</v>
      </c>
      <c r="CG145" s="153">
        <v>234956</v>
      </c>
      <c r="CH145" s="160">
        <v>2062277</v>
      </c>
      <c r="CI145" s="160">
        <v>145381</v>
      </c>
      <c r="CJ145" s="153">
        <v>35732</v>
      </c>
      <c r="CK145" s="154">
        <v>1429</v>
      </c>
      <c r="CL145" s="384">
        <f t="shared" si="119"/>
        <v>4056436</v>
      </c>
      <c r="CM145" s="124">
        <f t="shared" si="120"/>
        <v>115153</v>
      </c>
      <c r="CN145" s="62">
        <f t="shared" si="98"/>
        <v>1701358</v>
      </c>
      <c r="CO145" s="62">
        <f t="shared" si="99"/>
        <v>45711</v>
      </c>
      <c r="CP145" s="155">
        <f t="shared" si="121"/>
        <v>5757794</v>
      </c>
      <c r="CQ145" s="153">
        <f t="shared" si="122"/>
        <v>160864</v>
      </c>
      <c r="CR145" s="153">
        <f t="shared" si="123"/>
        <v>5534196</v>
      </c>
      <c r="CS145" s="153">
        <f t="shared" si="124"/>
        <v>381766</v>
      </c>
      <c r="CT145" s="245">
        <v>18221</v>
      </c>
      <c r="CU145" s="153">
        <f t="shared" si="125"/>
        <v>11291990</v>
      </c>
      <c r="CV145" s="154">
        <f t="shared" si="126"/>
        <v>560851</v>
      </c>
      <c r="CW145" s="153">
        <f t="shared" si="104"/>
        <v>62.36161544729196</v>
      </c>
      <c r="CX145" s="153">
        <f t="shared" si="105"/>
        <v>1.7703045490184022</v>
      </c>
      <c r="CY145" s="153">
        <f t="shared" si="106"/>
        <v>26.155825787507496</v>
      </c>
      <c r="CZ145" s="153">
        <f t="shared" si="107"/>
        <v>0.7027380202007779</v>
      </c>
      <c r="DA145" s="155">
        <f t="shared" si="108"/>
        <v>88.51744123479945</v>
      </c>
      <c r="DB145" s="155">
        <f t="shared" si="109"/>
        <v>2.47304256921918</v>
      </c>
      <c r="DC145" s="155">
        <f t="shared" si="110"/>
        <v>59.3667963165096</v>
      </c>
      <c r="DD145" s="155">
        <f t="shared" si="111"/>
        <v>4.068581179762326</v>
      </c>
      <c r="DE145" s="155">
        <f t="shared" si="112"/>
        <v>85.07995756914231</v>
      </c>
      <c r="DF145" s="63">
        <f t="shared" si="113"/>
        <v>5.869079281135179</v>
      </c>
      <c r="DG145" s="63">
        <f t="shared" si="114"/>
        <v>0.2801205282334312</v>
      </c>
      <c r="DH145" s="155">
        <f t="shared" si="115"/>
        <v>173.59739880394176</v>
      </c>
      <c r="DI145" s="131">
        <f t="shared" si="116"/>
        <v>8.62224237858779</v>
      </c>
      <c r="DJ145" s="133" t="s">
        <v>838</v>
      </c>
      <c r="DK145" s="58"/>
      <c r="DL145" s="58"/>
      <c r="DM145" s="134" t="s">
        <v>839</v>
      </c>
      <c r="DN145" s="255"/>
      <c r="DO145" s="256"/>
    </row>
    <row r="146" spans="1:119" ht="15">
      <c r="A146" s="26">
        <v>41005</v>
      </c>
      <c r="B146" s="23" t="s">
        <v>759</v>
      </c>
      <c r="C146" s="97" t="s">
        <v>808</v>
      </c>
      <c r="D146" s="40" t="s">
        <v>325</v>
      </c>
      <c r="E146" s="90" t="s">
        <v>326</v>
      </c>
      <c r="F146" s="22" t="s">
        <v>976</v>
      </c>
      <c r="G146" s="35" t="s">
        <v>1737</v>
      </c>
      <c r="H146" s="33" t="s">
        <v>1738</v>
      </c>
      <c r="I146" s="16" t="s">
        <v>1373</v>
      </c>
      <c r="J146" s="44" t="s">
        <v>1374</v>
      </c>
      <c r="K146" s="16" t="s">
        <v>1375</v>
      </c>
      <c r="L146" s="104">
        <v>1912</v>
      </c>
      <c r="M146" s="59">
        <v>1941</v>
      </c>
      <c r="N146" s="71">
        <f t="shared" si="117"/>
        <v>0.004980250729864337</v>
      </c>
      <c r="O146" s="59"/>
      <c r="P146" s="59"/>
      <c r="Q146" s="59"/>
      <c r="R146" s="109"/>
      <c r="S146" s="115">
        <v>0.19089958158995815</v>
      </c>
      <c r="T146" s="60">
        <v>0.08199999999999999</v>
      </c>
      <c r="U146" s="61">
        <v>28914</v>
      </c>
      <c r="V146" s="61">
        <v>553</v>
      </c>
      <c r="W146" s="60">
        <v>0.0653765690376569</v>
      </c>
      <c r="X146" s="116">
        <v>170117</v>
      </c>
      <c r="Y146" s="315">
        <v>0.4506</v>
      </c>
      <c r="Z146" s="316">
        <v>0.0741</v>
      </c>
      <c r="AA146" s="316">
        <v>0.12960000000000002</v>
      </c>
      <c r="AB146" s="316">
        <v>0.024700000000000003</v>
      </c>
      <c r="AC146" s="316">
        <v>0</v>
      </c>
      <c r="AD146" s="316">
        <v>0.20370000000000002</v>
      </c>
      <c r="AE146" s="316">
        <v>0</v>
      </c>
      <c r="AF146" s="316">
        <v>0.1173</v>
      </c>
      <c r="AG146" s="329">
        <v>1086.34</v>
      </c>
      <c r="AH146" s="329">
        <v>1.79</v>
      </c>
      <c r="AI146" s="330">
        <v>5305.97</v>
      </c>
      <c r="AJ146" s="315">
        <v>0.6623</v>
      </c>
      <c r="AK146" s="316">
        <v>0.19210000000000002</v>
      </c>
      <c r="AL146" s="316">
        <v>0</v>
      </c>
      <c r="AM146" s="316">
        <v>0.1325</v>
      </c>
      <c r="AN146" s="316">
        <v>0.0132</v>
      </c>
      <c r="AO146" s="316">
        <v>0</v>
      </c>
      <c r="AP146" s="316">
        <v>0</v>
      </c>
      <c r="AQ146" s="316">
        <v>0</v>
      </c>
      <c r="AR146" s="316"/>
      <c r="AS146" s="316"/>
      <c r="AT146" s="316"/>
      <c r="AU146" s="316"/>
      <c r="AV146" s="345"/>
      <c r="AW146" s="359">
        <v>0</v>
      </c>
      <c r="AX146" s="354">
        <v>0</v>
      </c>
      <c r="AY146" s="354">
        <v>8.86</v>
      </c>
      <c r="AZ146" s="354">
        <v>3266.88</v>
      </c>
      <c r="BA146" s="354">
        <v>2030.23</v>
      </c>
      <c r="BB146" s="354">
        <v>5305.97</v>
      </c>
      <c r="BC146" s="360">
        <v>8.86</v>
      </c>
      <c r="BD146" s="254">
        <v>27266</v>
      </c>
      <c r="BE146" s="254">
        <v>187</v>
      </c>
      <c r="BF146" s="254">
        <v>54153</v>
      </c>
      <c r="BG146" s="254">
        <v>2762</v>
      </c>
      <c r="BH146" s="254">
        <v>672</v>
      </c>
      <c r="BI146" s="254">
        <v>47</v>
      </c>
      <c r="BJ146" s="254">
        <v>1829</v>
      </c>
      <c r="BK146" s="254">
        <v>112</v>
      </c>
      <c r="BL146" s="62"/>
      <c r="BM146" s="62"/>
      <c r="BN146" s="295">
        <v>85589</v>
      </c>
      <c r="BO146" s="296">
        <v>586</v>
      </c>
      <c r="BP146" s="296">
        <v>104097</v>
      </c>
      <c r="BQ146" s="296">
        <v>5309</v>
      </c>
      <c r="BR146" s="62"/>
      <c r="BS146" s="126"/>
      <c r="BT146" s="62">
        <f t="shared" si="100"/>
        <v>112855</v>
      </c>
      <c r="BU146" s="62">
        <f t="shared" si="100"/>
        <v>773</v>
      </c>
      <c r="BV146" s="253">
        <f t="shared" si="100"/>
        <v>158250</v>
      </c>
      <c r="BW146" s="253">
        <f t="shared" si="97"/>
        <v>8071</v>
      </c>
      <c r="BX146" s="62">
        <f t="shared" si="101"/>
        <v>672</v>
      </c>
      <c r="BY146" s="62">
        <f t="shared" si="101"/>
        <v>47</v>
      </c>
      <c r="BZ146" s="62">
        <f t="shared" si="102"/>
        <v>1829</v>
      </c>
      <c r="CA146" s="62">
        <f t="shared" si="103"/>
        <v>112</v>
      </c>
      <c r="CB146" s="62">
        <f t="shared" si="118"/>
        <v>0</v>
      </c>
      <c r="CC146" s="126">
        <f t="shared" si="118"/>
        <v>0</v>
      </c>
      <c r="CD146" s="369">
        <v>210980</v>
      </c>
      <c r="CE146" s="369">
        <v>14427</v>
      </c>
      <c r="CF146" s="152">
        <v>190995</v>
      </c>
      <c r="CG146" s="153">
        <v>13021</v>
      </c>
      <c r="CH146" s="160">
        <v>108847</v>
      </c>
      <c r="CI146" s="160">
        <v>7670</v>
      </c>
      <c r="CJ146" s="153">
        <v>1139</v>
      </c>
      <c r="CK146" s="154">
        <v>46</v>
      </c>
      <c r="CL146" s="125">
        <f t="shared" si="119"/>
        <v>83920</v>
      </c>
      <c r="CM146" s="126">
        <f t="shared" si="120"/>
        <v>3108</v>
      </c>
      <c r="CN146" s="62">
        <f t="shared" si="98"/>
        <v>189686</v>
      </c>
      <c r="CO146" s="62">
        <f t="shared" si="99"/>
        <v>5895</v>
      </c>
      <c r="CP146" s="155">
        <f t="shared" si="121"/>
        <v>273606</v>
      </c>
      <c r="CQ146" s="153">
        <f t="shared" si="122"/>
        <v>9003</v>
      </c>
      <c r="CR146" s="153">
        <f t="shared" si="123"/>
        <v>300981</v>
      </c>
      <c r="CS146" s="153">
        <f t="shared" si="124"/>
        <v>20737</v>
      </c>
      <c r="CT146" s="245">
        <v>316</v>
      </c>
      <c r="CU146" s="153">
        <f t="shared" si="125"/>
        <v>574587</v>
      </c>
      <c r="CV146" s="154">
        <f t="shared" si="126"/>
        <v>30056</v>
      </c>
      <c r="CW146" s="153">
        <f t="shared" si="104"/>
        <v>43.23544564657393</v>
      </c>
      <c r="CX146" s="153">
        <f t="shared" si="105"/>
        <v>1.6012364760432767</v>
      </c>
      <c r="CY146" s="153">
        <f t="shared" si="106"/>
        <v>97.72591447707367</v>
      </c>
      <c r="CZ146" s="153">
        <f t="shared" si="107"/>
        <v>3.0370942812983</v>
      </c>
      <c r="DA146" s="155">
        <f t="shared" si="108"/>
        <v>140.9613601236476</v>
      </c>
      <c r="DB146" s="155">
        <f t="shared" si="109"/>
        <v>4.638330757341577</v>
      </c>
      <c r="DC146" s="155">
        <f t="shared" si="110"/>
        <v>108.69654817104585</v>
      </c>
      <c r="DD146" s="155">
        <f t="shared" si="111"/>
        <v>7.432766615146831</v>
      </c>
      <c r="DE146" s="155">
        <f t="shared" si="112"/>
        <v>155.06491499227204</v>
      </c>
      <c r="DF146" s="63">
        <f t="shared" si="113"/>
        <v>10.68366821226172</v>
      </c>
      <c r="DG146" s="63">
        <f t="shared" si="114"/>
        <v>0.1628026790314271</v>
      </c>
      <c r="DH146" s="155">
        <f t="shared" si="115"/>
        <v>296.02627511591965</v>
      </c>
      <c r="DI146" s="131">
        <f t="shared" si="116"/>
        <v>15.484801648634724</v>
      </c>
      <c r="DJ146" s="133" t="s">
        <v>838</v>
      </c>
      <c r="DK146" s="58"/>
      <c r="DL146" s="58"/>
      <c r="DM146" s="134" t="s">
        <v>838</v>
      </c>
      <c r="DN146" s="255"/>
      <c r="DO146" s="256"/>
    </row>
    <row r="147" spans="1:119" ht="15">
      <c r="A147" s="26">
        <v>41009</v>
      </c>
      <c r="B147" s="23" t="s">
        <v>760</v>
      </c>
      <c r="C147" s="97" t="s">
        <v>809</v>
      </c>
      <c r="D147" s="40" t="s">
        <v>327</v>
      </c>
      <c r="E147" s="139"/>
      <c r="F147" s="22" t="s">
        <v>977</v>
      </c>
      <c r="G147" s="35" t="s">
        <v>1739</v>
      </c>
      <c r="H147" s="33" t="s">
        <v>1740</v>
      </c>
      <c r="I147" s="16" t="s">
        <v>1376</v>
      </c>
      <c r="J147" s="44" t="s">
        <v>1377</v>
      </c>
      <c r="K147" s="16" t="s">
        <v>1378</v>
      </c>
      <c r="L147" s="104">
        <v>11082</v>
      </c>
      <c r="M147" s="59">
        <v>11090</v>
      </c>
      <c r="N147" s="71">
        <f t="shared" si="117"/>
        <v>0.0002404568680492991</v>
      </c>
      <c r="O147" s="73"/>
      <c r="P147" s="74"/>
      <c r="Q147" s="74"/>
      <c r="R147" s="108"/>
      <c r="S147" s="115">
        <v>0.11640498105035192</v>
      </c>
      <c r="T147" s="60">
        <v>0.087</v>
      </c>
      <c r="U147" s="61">
        <v>33000</v>
      </c>
      <c r="V147" s="61">
        <v>578</v>
      </c>
      <c r="W147" s="60">
        <v>0.049178848583288214</v>
      </c>
      <c r="X147" s="116">
        <v>156196</v>
      </c>
      <c r="Y147" s="315">
        <v>0.47090000000000004</v>
      </c>
      <c r="Z147" s="316">
        <v>0.0527</v>
      </c>
      <c r="AA147" s="316">
        <v>0.0785</v>
      </c>
      <c r="AB147" s="316">
        <v>0.0874</v>
      </c>
      <c r="AC147" s="316">
        <v>0</v>
      </c>
      <c r="AD147" s="316">
        <v>0.185</v>
      </c>
      <c r="AE147" s="316">
        <v>0.0067</v>
      </c>
      <c r="AF147" s="316">
        <v>0.1188</v>
      </c>
      <c r="AG147" s="329">
        <v>2366.22</v>
      </c>
      <c r="AH147" s="329">
        <v>4.69</v>
      </c>
      <c r="AI147" s="330">
        <v>3141.12</v>
      </c>
      <c r="AJ147" s="315">
        <v>0.7433</v>
      </c>
      <c r="AK147" s="316">
        <v>0.1125</v>
      </c>
      <c r="AL147" s="316">
        <v>0.0128</v>
      </c>
      <c r="AM147" s="316">
        <v>0.0958</v>
      </c>
      <c r="AN147" s="316">
        <v>0.018799999999999997</v>
      </c>
      <c r="AO147" s="316">
        <v>0.0039000000000000003</v>
      </c>
      <c r="AP147" s="316">
        <v>0</v>
      </c>
      <c r="AQ147" s="316">
        <v>0.0128</v>
      </c>
      <c r="AR147" s="316">
        <v>0.8183</v>
      </c>
      <c r="AS147" s="316">
        <v>0.0729</v>
      </c>
      <c r="AT147" s="316">
        <v>0.0022</v>
      </c>
      <c r="AU147" s="316">
        <v>0</v>
      </c>
      <c r="AV147" s="345">
        <v>0.1066</v>
      </c>
      <c r="AW147" s="359">
        <v>0</v>
      </c>
      <c r="AX147" s="354">
        <v>0</v>
      </c>
      <c r="AY147" s="354">
        <v>47</v>
      </c>
      <c r="AZ147" s="354">
        <v>185.88</v>
      </c>
      <c r="BA147" s="354">
        <v>2905.38</v>
      </c>
      <c r="BB147" s="354">
        <v>3138.26</v>
      </c>
      <c r="BC147" s="360">
        <v>47</v>
      </c>
      <c r="BD147" s="258">
        <v>152235</v>
      </c>
      <c r="BE147" s="258">
        <v>1043</v>
      </c>
      <c r="BF147" s="258">
        <v>303187</v>
      </c>
      <c r="BG147" s="258">
        <v>15463</v>
      </c>
      <c r="BH147" s="258">
        <v>10435</v>
      </c>
      <c r="BI147" s="258">
        <v>736</v>
      </c>
      <c r="BJ147" s="258">
        <v>28412</v>
      </c>
      <c r="BK147" s="258">
        <v>1733</v>
      </c>
      <c r="BL147" s="258">
        <v>60963</v>
      </c>
      <c r="BM147" s="258">
        <v>23</v>
      </c>
      <c r="BN147" s="297">
        <v>314138</v>
      </c>
      <c r="BO147" s="298">
        <v>2152</v>
      </c>
      <c r="BP147" s="298">
        <v>305239</v>
      </c>
      <c r="BQ147" s="298">
        <v>15567</v>
      </c>
      <c r="BR147" s="62"/>
      <c r="BS147" s="126"/>
      <c r="BT147" s="62">
        <f t="shared" si="100"/>
        <v>466373</v>
      </c>
      <c r="BU147" s="62">
        <f t="shared" si="100"/>
        <v>3195</v>
      </c>
      <c r="BV147" s="253">
        <f t="shared" si="100"/>
        <v>608426</v>
      </c>
      <c r="BW147" s="253">
        <f t="shared" si="97"/>
        <v>31030</v>
      </c>
      <c r="BX147" s="62">
        <f t="shared" si="101"/>
        <v>10435</v>
      </c>
      <c r="BY147" s="62">
        <f t="shared" si="101"/>
        <v>736</v>
      </c>
      <c r="BZ147" s="62">
        <f t="shared" si="102"/>
        <v>28412</v>
      </c>
      <c r="CA147" s="62">
        <f t="shared" si="103"/>
        <v>1733</v>
      </c>
      <c r="CB147" s="62">
        <f t="shared" si="118"/>
        <v>60963</v>
      </c>
      <c r="CC147" s="126">
        <f t="shared" si="118"/>
        <v>23</v>
      </c>
      <c r="CD147" s="369">
        <v>670811</v>
      </c>
      <c r="CE147" s="369">
        <v>45869</v>
      </c>
      <c r="CF147" s="152">
        <v>608901</v>
      </c>
      <c r="CG147" s="153">
        <v>41525</v>
      </c>
      <c r="CH147" s="160">
        <v>532385</v>
      </c>
      <c r="CI147" s="160">
        <v>37479</v>
      </c>
      <c r="CJ147" s="153">
        <v>5846</v>
      </c>
      <c r="CK147" s="154">
        <v>233</v>
      </c>
      <c r="CL147" s="125">
        <f t="shared" si="119"/>
        <v>555232</v>
      </c>
      <c r="CM147" s="126">
        <f t="shared" si="120"/>
        <v>18998</v>
      </c>
      <c r="CN147" s="62">
        <f t="shared" si="98"/>
        <v>619377</v>
      </c>
      <c r="CO147" s="62">
        <f t="shared" si="99"/>
        <v>17719</v>
      </c>
      <c r="CP147" s="155">
        <f t="shared" si="121"/>
        <v>1174609</v>
      </c>
      <c r="CQ147" s="153">
        <f t="shared" si="122"/>
        <v>36717</v>
      </c>
      <c r="CR147" s="153">
        <f t="shared" si="123"/>
        <v>1147132</v>
      </c>
      <c r="CS147" s="153">
        <f t="shared" si="124"/>
        <v>79237</v>
      </c>
      <c r="CT147" s="245">
        <v>2417</v>
      </c>
      <c r="CU147" s="153">
        <f t="shared" si="125"/>
        <v>2321741</v>
      </c>
      <c r="CV147" s="154">
        <f t="shared" si="126"/>
        <v>118371</v>
      </c>
      <c r="CW147" s="153">
        <f t="shared" si="104"/>
        <v>50.06600541027953</v>
      </c>
      <c r="CX147" s="153">
        <f t="shared" si="105"/>
        <v>1.7130748422001802</v>
      </c>
      <c r="CY147" s="153">
        <f t="shared" si="106"/>
        <v>55.85004508566276</v>
      </c>
      <c r="CZ147" s="153">
        <f t="shared" si="107"/>
        <v>1.597745716862038</v>
      </c>
      <c r="DA147" s="155">
        <f t="shared" si="108"/>
        <v>105.91605049594229</v>
      </c>
      <c r="DB147" s="155">
        <f t="shared" si="109"/>
        <v>3.3108205590622184</v>
      </c>
      <c r="DC147" s="155">
        <f t="shared" si="110"/>
        <v>60.48791704238052</v>
      </c>
      <c r="DD147" s="155">
        <f t="shared" si="111"/>
        <v>4.136068530207394</v>
      </c>
      <c r="DE147" s="155">
        <f t="shared" si="112"/>
        <v>103.43841298467088</v>
      </c>
      <c r="DF147" s="63">
        <f t="shared" si="113"/>
        <v>7.144905320108205</v>
      </c>
      <c r="DG147" s="63">
        <f t="shared" si="114"/>
        <v>0.21794409377817853</v>
      </c>
      <c r="DH147" s="155">
        <f t="shared" si="115"/>
        <v>209.35446348061316</v>
      </c>
      <c r="DI147" s="131">
        <f t="shared" si="116"/>
        <v>10.673669972948602</v>
      </c>
      <c r="DJ147" s="133" t="s">
        <v>838</v>
      </c>
      <c r="DK147" s="58"/>
      <c r="DL147" s="58"/>
      <c r="DM147" s="134" t="s">
        <v>838</v>
      </c>
      <c r="DN147" s="255"/>
      <c r="DO147" s="256"/>
    </row>
    <row r="148" spans="1:119" ht="15">
      <c r="A148" s="26">
        <v>41013</v>
      </c>
      <c r="B148" s="23" t="s">
        <v>761</v>
      </c>
      <c r="C148" s="97" t="s">
        <v>809</v>
      </c>
      <c r="D148" s="40" t="s">
        <v>328</v>
      </c>
      <c r="E148" s="90" t="s">
        <v>329</v>
      </c>
      <c r="F148" s="22" t="s">
        <v>978</v>
      </c>
      <c r="G148" s="35" t="s">
        <v>1741</v>
      </c>
      <c r="H148" s="33" t="s">
        <v>1742</v>
      </c>
      <c r="I148" s="16" t="s">
        <v>1379</v>
      </c>
      <c r="J148" s="44" t="s">
        <v>1380</v>
      </c>
      <c r="K148" s="16" t="s">
        <v>1381</v>
      </c>
      <c r="L148" s="104">
        <v>9475</v>
      </c>
      <c r="M148" s="59">
        <v>9710</v>
      </c>
      <c r="N148" s="71">
        <f t="shared" si="117"/>
        <v>0.008067284586337098</v>
      </c>
      <c r="O148" s="59"/>
      <c r="P148" s="59"/>
      <c r="Q148" s="59"/>
      <c r="R148" s="105"/>
      <c r="S148" s="115">
        <v>0.13350923482849605</v>
      </c>
      <c r="T148" s="60">
        <v>0.099</v>
      </c>
      <c r="U148" s="61">
        <v>35396</v>
      </c>
      <c r="V148" s="61">
        <v>609</v>
      </c>
      <c r="W148" s="60">
        <v>0.05013192612137203</v>
      </c>
      <c r="X148" s="116">
        <v>140272</v>
      </c>
      <c r="Y148" s="315">
        <v>0.6867</v>
      </c>
      <c r="Z148" s="316">
        <v>0.0256</v>
      </c>
      <c r="AA148" s="316">
        <v>0.039599999999999996</v>
      </c>
      <c r="AB148" s="316">
        <v>0.032</v>
      </c>
      <c r="AC148" s="316">
        <v>0</v>
      </c>
      <c r="AD148" s="316">
        <v>0.1841</v>
      </c>
      <c r="AE148" s="316">
        <v>0.0051</v>
      </c>
      <c r="AF148" s="316">
        <v>0.0269</v>
      </c>
      <c r="AG148" s="329">
        <v>1720.79</v>
      </c>
      <c r="AH148" s="329">
        <v>5.64</v>
      </c>
      <c r="AI148" s="330">
        <v>3918.14</v>
      </c>
      <c r="AJ148" s="315">
        <v>0.8073</v>
      </c>
      <c r="AK148" s="316">
        <v>0.0691</v>
      </c>
      <c r="AL148" s="316">
        <v>0.017</v>
      </c>
      <c r="AM148" s="316">
        <v>0.0764</v>
      </c>
      <c r="AN148" s="316">
        <v>0.017</v>
      </c>
      <c r="AO148" s="316">
        <v>0</v>
      </c>
      <c r="AP148" s="316">
        <v>0.0024</v>
      </c>
      <c r="AQ148" s="316">
        <v>0.0109</v>
      </c>
      <c r="AR148" s="316">
        <v>0.7905</v>
      </c>
      <c r="AS148" s="316">
        <v>0.1512</v>
      </c>
      <c r="AT148" s="316">
        <v>0.0027</v>
      </c>
      <c r="AU148" s="316">
        <v>0.004</v>
      </c>
      <c r="AV148" s="345">
        <v>0.051699999999999996</v>
      </c>
      <c r="AW148" s="359">
        <v>0</v>
      </c>
      <c r="AX148" s="354">
        <v>0</v>
      </c>
      <c r="AY148" s="354">
        <v>71.09</v>
      </c>
      <c r="AZ148" s="354">
        <v>618.16</v>
      </c>
      <c r="BA148" s="354">
        <v>2090.64</v>
      </c>
      <c r="BB148" s="354">
        <v>2779.89</v>
      </c>
      <c r="BC148" s="360">
        <v>71.09</v>
      </c>
      <c r="BD148" s="254">
        <v>137111</v>
      </c>
      <c r="BE148" s="254">
        <v>939</v>
      </c>
      <c r="BF148" s="254">
        <v>297870</v>
      </c>
      <c r="BG148" s="254">
        <v>15192</v>
      </c>
      <c r="BH148" s="254">
        <v>14530</v>
      </c>
      <c r="BI148" s="254">
        <v>1024</v>
      </c>
      <c r="BJ148" s="254">
        <v>39534</v>
      </c>
      <c r="BK148" s="254">
        <v>2412</v>
      </c>
      <c r="BL148" s="254">
        <v>84954</v>
      </c>
      <c r="BM148" s="254">
        <v>31</v>
      </c>
      <c r="BN148" s="295">
        <v>250345</v>
      </c>
      <c r="BO148" s="296">
        <v>1715</v>
      </c>
      <c r="BP148" s="296">
        <v>274526</v>
      </c>
      <c r="BQ148" s="296">
        <v>14001</v>
      </c>
      <c r="BR148" s="62"/>
      <c r="BS148" s="126"/>
      <c r="BT148" s="62">
        <f t="shared" si="100"/>
        <v>387456</v>
      </c>
      <c r="BU148" s="62">
        <f t="shared" si="100"/>
        <v>2654</v>
      </c>
      <c r="BV148" s="253">
        <f t="shared" si="100"/>
        <v>572396</v>
      </c>
      <c r="BW148" s="253">
        <f t="shared" si="97"/>
        <v>29193</v>
      </c>
      <c r="BX148" s="62">
        <f t="shared" si="101"/>
        <v>14530</v>
      </c>
      <c r="BY148" s="62">
        <f t="shared" si="101"/>
        <v>1024</v>
      </c>
      <c r="BZ148" s="62">
        <f t="shared" si="102"/>
        <v>39534</v>
      </c>
      <c r="CA148" s="62">
        <f t="shared" si="103"/>
        <v>2412</v>
      </c>
      <c r="CB148" s="62">
        <f t="shared" si="118"/>
        <v>84954</v>
      </c>
      <c r="CC148" s="126">
        <f t="shared" si="118"/>
        <v>31</v>
      </c>
      <c r="CD148" s="369">
        <v>579472</v>
      </c>
      <c r="CE148" s="369">
        <v>39653</v>
      </c>
      <c r="CF148" s="152">
        <v>542093</v>
      </c>
      <c r="CG148" s="153">
        <v>37034</v>
      </c>
      <c r="CH148" s="160">
        <v>266577</v>
      </c>
      <c r="CI148" s="160">
        <v>18775</v>
      </c>
      <c r="CJ148" s="153">
        <v>2723</v>
      </c>
      <c r="CK148" s="154">
        <v>108</v>
      </c>
      <c r="CL148" s="125">
        <f t="shared" si="119"/>
        <v>573999</v>
      </c>
      <c r="CM148" s="126">
        <f t="shared" si="120"/>
        <v>19598</v>
      </c>
      <c r="CN148" s="62">
        <f t="shared" si="98"/>
        <v>524871</v>
      </c>
      <c r="CO148" s="62">
        <f t="shared" si="99"/>
        <v>15716</v>
      </c>
      <c r="CP148" s="155">
        <f t="shared" si="121"/>
        <v>1098870</v>
      </c>
      <c r="CQ148" s="153">
        <f t="shared" si="122"/>
        <v>35314</v>
      </c>
      <c r="CR148" s="153">
        <f t="shared" si="123"/>
        <v>811393</v>
      </c>
      <c r="CS148" s="153">
        <f t="shared" si="124"/>
        <v>55917</v>
      </c>
      <c r="CT148" s="245">
        <v>3957</v>
      </c>
      <c r="CU148" s="153">
        <f t="shared" si="125"/>
        <v>1910263</v>
      </c>
      <c r="CV148" s="154">
        <f t="shared" si="126"/>
        <v>95188</v>
      </c>
      <c r="CW148" s="153">
        <f t="shared" si="104"/>
        <v>59.11421215242019</v>
      </c>
      <c r="CX148" s="153">
        <f t="shared" si="105"/>
        <v>2.0183316168898044</v>
      </c>
      <c r="CY148" s="153">
        <f t="shared" si="106"/>
        <v>54.05468589083419</v>
      </c>
      <c r="CZ148" s="153">
        <f t="shared" si="107"/>
        <v>1.6185375901132852</v>
      </c>
      <c r="DA148" s="155">
        <f t="shared" si="108"/>
        <v>113.16889804325437</v>
      </c>
      <c r="DB148" s="155">
        <f t="shared" si="109"/>
        <v>3.6368692070030897</v>
      </c>
      <c r="DC148" s="155">
        <f t="shared" si="110"/>
        <v>59.6778578784758</v>
      </c>
      <c r="DD148" s="155">
        <f t="shared" si="111"/>
        <v>4.083728115345005</v>
      </c>
      <c r="DE148" s="155">
        <f t="shared" si="112"/>
        <v>83.5626158599382</v>
      </c>
      <c r="DF148" s="63">
        <f t="shared" si="113"/>
        <v>5.75870236869207</v>
      </c>
      <c r="DG148" s="63">
        <f t="shared" si="114"/>
        <v>0.40751802265705456</v>
      </c>
      <c r="DH148" s="155">
        <f t="shared" si="115"/>
        <v>196.7315139031926</v>
      </c>
      <c r="DI148" s="131">
        <f t="shared" si="116"/>
        <v>9.803089598352214</v>
      </c>
      <c r="DJ148" s="133" t="s">
        <v>837</v>
      </c>
      <c r="DK148" s="58">
        <v>1</v>
      </c>
      <c r="DL148" s="58">
        <v>0</v>
      </c>
      <c r="DM148" s="134" t="s">
        <v>839</v>
      </c>
      <c r="DN148" s="255"/>
      <c r="DO148" s="256"/>
    </row>
    <row r="149" spans="1:119" ht="15">
      <c r="A149" s="31">
        <v>41025</v>
      </c>
      <c r="B149" s="24" t="s">
        <v>762</v>
      </c>
      <c r="C149" s="98" t="s">
        <v>808</v>
      </c>
      <c r="D149" s="38" t="s">
        <v>330</v>
      </c>
      <c r="E149" s="140"/>
      <c r="F149" s="25" t="s">
        <v>979</v>
      </c>
      <c r="G149" s="39" t="s">
        <v>1382</v>
      </c>
      <c r="H149" s="34" t="s">
        <v>1743</v>
      </c>
      <c r="I149" s="18" t="s">
        <v>1382</v>
      </c>
      <c r="J149" s="46" t="s">
        <v>1383</v>
      </c>
      <c r="K149" s="18" t="s">
        <v>1384</v>
      </c>
      <c r="L149" s="106">
        <v>236</v>
      </c>
      <c r="M149" s="64">
        <v>257</v>
      </c>
      <c r="N149" s="147">
        <f t="shared" si="117"/>
        <v>0.027237354085603127</v>
      </c>
      <c r="O149" s="87"/>
      <c r="P149" s="88"/>
      <c r="Q149" s="88"/>
      <c r="R149" s="112"/>
      <c r="S149" s="117">
        <v>0.1694915254237288</v>
      </c>
      <c r="T149" s="66">
        <v>0.062</v>
      </c>
      <c r="U149" s="67">
        <v>0</v>
      </c>
      <c r="V149" s="67">
        <v>451</v>
      </c>
      <c r="W149" s="66">
        <v>0</v>
      </c>
      <c r="X149" s="118">
        <v>101085</v>
      </c>
      <c r="Y149" s="317">
        <v>0.68</v>
      </c>
      <c r="Z149" s="318">
        <v>0</v>
      </c>
      <c r="AA149" s="318">
        <v>0.12</v>
      </c>
      <c r="AB149" s="318">
        <v>0.04</v>
      </c>
      <c r="AC149" s="318">
        <v>0</v>
      </c>
      <c r="AD149" s="318">
        <v>0.08</v>
      </c>
      <c r="AE149" s="318">
        <v>0.04</v>
      </c>
      <c r="AF149" s="318">
        <v>0.04</v>
      </c>
      <c r="AG149" s="331">
        <v>3268.48</v>
      </c>
      <c r="AH149" s="331">
        <v>0.08</v>
      </c>
      <c r="AI149" s="332">
        <v>15889.79</v>
      </c>
      <c r="AJ149" s="317">
        <v>0.5556</v>
      </c>
      <c r="AK149" s="318">
        <v>0.2593</v>
      </c>
      <c r="AL149" s="318">
        <v>0</v>
      </c>
      <c r="AM149" s="318">
        <v>0.1852</v>
      </c>
      <c r="AN149" s="318">
        <v>0</v>
      </c>
      <c r="AO149" s="318">
        <v>0</v>
      </c>
      <c r="AP149" s="318">
        <v>0</v>
      </c>
      <c r="AQ149" s="318">
        <v>0</v>
      </c>
      <c r="AR149" s="318">
        <v>0.625</v>
      </c>
      <c r="AS149" s="318">
        <v>0</v>
      </c>
      <c r="AT149" s="318">
        <v>0</v>
      </c>
      <c r="AU149" s="318">
        <v>0.0833</v>
      </c>
      <c r="AV149" s="346">
        <v>0.2917</v>
      </c>
      <c r="AW149" s="361">
        <v>0</v>
      </c>
      <c r="AX149" s="355">
        <v>0</v>
      </c>
      <c r="AY149" s="355">
        <v>0</v>
      </c>
      <c r="AZ149" s="355">
        <v>0</v>
      </c>
      <c r="BA149" s="355">
        <v>15889.79</v>
      </c>
      <c r="BB149" s="355">
        <v>0</v>
      </c>
      <c r="BC149" s="368"/>
      <c r="BD149" s="267">
        <v>7204</v>
      </c>
      <c r="BE149" s="267">
        <v>49</v>
      </c>
      <c r="BF149" s="68"/>
      <c r="BG149" s="68"/>
      <c r="BH149" s="267">
        <v>1733</v>
      </c>
      <c r="BI149" s="267">
        <v>122</v>
      </c>
      <c r="BJ149" s="267">
        <v>4712</v>
      </c>
      <c r="BK149" s="267">
        <v>287</v>
      </c>
      <c r="BL149" s="267">
        <v>10135</v>
      </c>
      <c r="BM149" s="267">
        <v>4</v>
      </c>
      <c r="BN149" s="301">
        <v>4031</v>
      </c>
      <c r="BO149" s="268">
        <v>28</v>
      </c>
      <c r="BP149" s="68"/>
      <c r="BQ149" s="68"/>
      <c r="BR149" s="68"/>
      <c r="BS149" s="128"/>
      <c r="BT149" s="127">
        <f t="shared" si="100"/>
        <v>11235</v>
      </c>
      <c r="BU149" s="68">
        <f t="shared" si="100"/>
        <v>77</v>
      </c>
      <c r="BV149" s="272">
        <f t="shared" si="100"/>
        <v>0</v>
      </c>
      <c r="BW149" s="272">
        <f t="shared" si="97"/>
        <v>0</v>
      </c>
      <c r="BX149" s="68">
        <f t="shared" si="101"/>
        <v>1733</v>
      </c>
      <c r="BY149" s="68">
        <f t="shared" si="101"/>
        <v>122</v>
      </c>
      <c r="BZ149" s="68">
        <f t="shared" si="102"/>
        <v>4712</v>
      </c>
      <c r="CA149" s="68">
        <f t="shared" si="103"/>
        <v>287</v>
      </c>
      <c r="CB149" s="68">
        <f t="shared" si="118"/>
        <v>10135</v>
      </c>
      <c r="CC149" s="128">
        <f t="shared" si="118"/>
        <v>4</v>
      </c>
      <c r="CD149" s="372">
        <v>5620</v>
      </c>
      <c r="CE149" s="376">
        <v>389</v>
      </c>
      <c r="CF149" s="156">
        <v>5314</v>
      </c>
      <c r="CG149" s="157">
        <v>369</v>
      </c>
      <c r="CH149" s="161">
        <v>327</v>
      </c>
      <c r="CI149" s="161">
        <v>23</v>
      </c>
      <c r="CJ149" s="157">
        <v>90</v>
      </c>
      <c r="CK149" s="158">
        <v>4</v>
      </c>
      <c r="CL149" s="127">
        <f t="shared" si="119"/>
        <v>23784</v>
      </c>
      <c r="CM149" s="128">
        <f t="shared" si="120"/>
        <v>462</v>
      </c>
      <c r="CN149" s="68">
        <f t="shared" si="98"/>
        <v>4031</v>
      </c>
      <c r="CO149" s="68">
        <f t="shared" si="99"/>
        <v>28</v>
      </c>
      <c r="CP149" s="377">
        <f t="shared" si="121"/>
        <v>27815</v>
      </c>
      <c r="CQ149" s="188">
        <f t="shared" si="122"/>
        <v>490</v>
      </c>
      <c r="CR149" s="188">
        <f t="shared" si="123"/>
        <v>5731</v>
      </c>
      <c r="CS149" s="188">
        <f t="shared" si="124"/>
        <v>396</v>
      </c>
      <c r="CT149" s="246">
        <v>99</v>
      </c>
      <c r="CU149" s="188">
        <f t="shared" si="125"/>
        <v>33546</v>
      </c>
      <c r="CV149" s="158">
        <f t="shared" si="126"/>
        <v>985</v>
      </c>
      <c r="CW149" s="157">
        <f t="shared" si="104"/>
        <v>92.54474708171206</v>
      </c>
      <c r="CX149" s="157">
        <f t="shared" si="105"/>
        <v>1.7976653696498055</v>
      </c>
      <c r="CY149" s="157">
        <f t="shared" si="106"/>
        <v>15.684824902723735</v>
      </c>
      <c r="CZ149" s="157">
        <f t="shared" si="107"/>
        <v>0.10894941634241245</v>
      </c>
      <c r="DA149" s="159">
        <f t="shared" si="108"/>
        <v>108.2295719844358</v>
      </c>
      <c r="DB149" s="159">
        <f t="shared" si="109"/>
        <v>1.906614785992218</v>
      </c>
      <c r="DC149" s="159">
        <f t="shared" si="110"/>
        <v>21.867704280155642</v>
      </c>
      <c r="DD149" s="159">
        <f t="shared" si="111"/>
        <v>1.5136186770428015</v>
      </c>
      <c r="DE149" s="159">
        <f t="shared" si="112"/>
        <v>22.299610894941633</v>
      </c>
      <c r="DF149" s="69">
        <f t="shared" si="113"/>
        <v>1.5408560311284047</v>
      </c>
      <c r="DG149" s="69">
        <f t="shared" si="114"/>
        <v>0.3852140077821012</v>
      </c>
      <c r="DH149" s="159">
        <f t="shared" si="115"/>
        <v>130.52918287937743</v>
      </c>
      <c r="DI149" s="132">
        <f t="shared" si="116"/>
        <v>3.832684824902724</v>
      </c>
      <c r="DJ149" s="135" t="s">
        <v>838</v>
      </c>
      <c r="DK149" s="70"/>
      <c r="DL149" s="70"/>
      <c r="DM149" s="136" t="s">
        <v>837</v>
      </c>
      <c r="DN149" s="255"/>
      <c r="DO149" s="256"/>
    </row>
    <row r="150" spans="1:119" ht="15">
      <c r="A150" s="26">
        <v>43000</v>
      </c>
      <c r="B150" s="23" t="s">
        <v>763</v>
      </c>
      <c r="C150" s="97" t="s">
        <v>807</v>
      </c>
      <c r="D150" s="141" t="s">
        <v>162</v>
      </c>
      <c r="E150" s="138" t="s">
        <v>163</v>
      </c>
      <c r="F150" s="144" t="s">
        <v>858</v>
      </c>
      <c r="G150" s="146" t="s">
        <v>1385</v>
      </c>
      <c r="H150" s="145" t="s">
        <v>1527</v>
      </c>
      <c r="I150" s="16" t="s">
        <v>1385</v>
      </c>
      <c r="J150" s="44" t="s">
        <v>1386</v>
      </c>
      <c r="K150" s="16" t="s">
        <v>1387</v>
      </c>
      <c r="L150" s="104">
        <v>11962</v>
      </c>
      <c r="M150" s="59">
        <v>12042</v>
      </c>
      <c r="N150" s="71">
        <f t="shared" si="117"/>
        <v>0.002214471571721203</v>
      </c>
      <c r="O150" s="72">
        <v>11000</v>
      </c>
      <c r="P150" s="72">
        <v>10667</v>
      </c>
      <c r="Q150" s="72">
        <v>10461</v>
      </c>
      <c r="R150" s="105">
        <f>(L150/Q150-1)/-1</f>
        <v>-0.14348532645062617</v>
      </c>
      <c r="S150" s="115"/>
      <c r="T150" s="60">
        <v>0.11</v>
      </c>
      <c r="U150" s="61">
        <v>30784</v>
      </c>
      <c r="V150" s="61">
        <v>563</v>
      </c>
      <c r="W150" s="60">
        <v>0.025079418157498746</v>
      </c>
      <c r="X150" s="116">
        <v>170984</v>
      </c>
      <c r="Y150" s="313">
        <v>0.7301000000000001</v>
      </c>
      <c r="Z150" s="314">
        <v>0.0351</v>
      </c>
      <c r="AA150" s="314">
        <v>0.0925</v>
      </c>
      <c r="AB150" s="314">
        <v>0.0085</v>
      </c>
      <c r="AC150" s="314">
        <v>0.0043</v>
      </c>
      <c r="AD150" s="314">
        <v>0.0818</v>
      </c>
      <c r="AE150" s="314">
        <v>0.0021</v>
      </c>
      <c r="AF150" s="314">
        <v>0.045700000000000005</v>
      </c>
      <c r="AG150" s="327"/>
      <c r="AH150" s="327"/>
      <c r="AI150" s="328"/>
      <c r="AJ150" s="313">
        <v>0.6951</v>
      </c>
      <c r="AK150" s="314">
        <v>0.08789999999999999</v>
      </c>
      <c r="AL150" s="314">
        <v>0.0037</v>
      </c>
      <c r="AM150" s="314">
        <v>0.1447</v>
      </c>
      <c r="AN150" s="314">
        <v>0.0147</v>
      </c>
      <c r="AO150" s="314">
        <v>0.0027</v>
      </c>
      <c r="AP150" s="314">
        <v>0.0018</v>
      </c>
      <c r="AQ150" s="314">
        <v>0.0495</v>
      </c>
      <c r="AR150" s="343">
        <v>0</v>
      </c>
      <c r="AS150" s="343">
        <v>0</v>
      </c>
      <c r="AT150" s="343">
        <v>0</v>
      </c>
      <c r="AU150" s="343">
        <v>0</v>
      </c>
      <c r="AV150" s="344">
        <v>0</v>
      </c>
      <c r="AW150" s="359">
        <v>0</v>
      </c>
      <c r="AX150" s="354">
        <v>192772.76</v>
      </c>
      <c r="AY150" s="354">
        <v>44.41</v>
      </c>
      <c r="AZ150" s="354">
        <v>2027.12</v>
      </c>
      <c r="BA150" s="354">
        <v>1872011.45</v>
      </c>
      <c r="BB150" s="354">
        <v>2066855.74</v>
      </c>
      <c r="BC150" s="360">
        <v>192817.17</v>
      </c>
      <c r="BD150" s="254">
        <v>303141</v>
      </c>
      <c r="BE150" s="254">
        <v>2077</v>
      </c>
      <c r="BF150" s="62"/>
      <c r="BG150" s="62"/>
      <c r="BH150" s="254">
        <v>174987</v>
      </c>
      <c r="BI150" s="254">
        <v>12335</v>
      </c>
      <c r="BJ150" s="254">
        <v>30109</v>
      </c>
      <c r="BK150" s="254">
        <v>1837</v>
      </c>
      <c r="BL150" s="254">
        <v>213921</v>
      </c>
      <c r="BM150" s="254">
        <v>79</v>
      </c>
      <c r="BN150" s="295">
        <v>315890</v>
      </c>
      <c r="BO150" s="296">
        <v>2164</v>
      </c>
      <c r="BP150" s="62"/>
      <c r="BQ150" s="62"/>
      <c r="BR150" s="62"/>
      <c r="BS150" s="126"/>
      <c r="BT150" s="62">
        <f t="shared" si="100"/>
        <v>619031</v>
      </c>
      <c r="BU150" s="62">
        <f t="shared" si="100"/>
        <v>4241</v>
      </c>
      <c r="BV150" s="253">
        <f t="shared" si="100"/>
        <v>0</v>
      </c>
      <c r="BW150" s="253">
        <f t="shared" si="97"/>
        <v>0</v>
      </c>
      <c r="BX150" s="62">
        <f t="shared" si="101"/>
        <v>174987</v>
      </c>
      <c r="BY150" s="62">
        <f t="shared" si="101"/>
        <v>12335</v>
      </c>
      <c r="BZ150" s="62">
        <f t="shared" si="102"/>
        <v>30109</v>
      </c>
      <c r="CA150" s="62">
        <f t="shared" si="103"/>
        <v>1837</v>
      </c>
      <c r="CB150" s="62">
        <f t="shared" si="118"/>
        <v>213921</v>
      </c>
      <c r="CC150" s="126">
        <f t="shared" si="118"/>
        <v>79</v>
      </c>
      <c r="CD150" s="369">
        <v>580371</v>
      </c>
      <c r="CE150" s="369">
        <v>39721</v>
      </c>
      <c r="CF150" s="152">
        <v>544462</v>
      </c>
      <c r="CG150" s="153">
        <v>37197</v>
      </c>
      <c r="CH150" s="153">
        <v>185898</v>
      </c>
      <c r="CI150" s="153">
        <v>13115</v>
      </c>
      <c r="CJ150" s="153">
        <v>5567</v>
      </c>
      <c r="CK150" s="154">
        <v>222</v>
      </c>
      <c r="CL150" s="62">
        <f t="shared" si="119"/>
        <v>722158</v>
      </c>
      <c r="CM150" s="126">
        <f t="shared" si="120"/>
        <v>16328</v>
      </c>
      <c r="CN150" s="62">
        <f t="shared" si="98"/>
        <v>315890</v>
      </c>
      <c r="CO150" s="62">
        <f t="shared" si="99"/>
        <v>2164</v>
      </c>
      <c r="CP150" s="155">
        <f t="shared" si="121"/>
        <v>1038048</v>
      </c>
      <c r="CQ150" s="153">
        <f t="shared" si="122"/>
        <v>18492</v>
      </c>
      <c r="CR150" s="153">
        <f t="shared" si="123"/>
        <v>735927</v>
      </c>
      <c r="CS150" s="153">
        <f t="shared" si="124"/>
        <v>50534</v>
      </c>
      <c r="CT150" s="245">
        <v>12604</v>
      </c>
      <c r="CU150" s="153">
        <f t="shared" si="125"/>
        <v>1773975</v>
      </c>
      <c r="CV150" s="154">
        <f t="shared" si="126"/>
        <v>81630</v>
      </c>
      <c r="CW150" s="153">
        <f t="shared" si="104"/>
        <v>59.969938548413886</v>
      </c>
      <c r="CX150" s="153">
        <f t="shared" si="105"/>
        <v>1.3559209433648896</v>
      </c>
      <c r="CY150" s="153">
        <f t="shared" si="106"/>
        <v>26.232353429662847</v>
      </c>
      <c r="CZ150" s="153">
        <f t="shared" si="107"/>
        <v>0.17970436804517523</v>
      </c>
      <c r="DA150" s="155">
        <f t="shared" si="108"/>
        <v>86.20229197807673</v>
      </c>
      <c r="DB150" s="155">
        <f t="shared" si="109"/>
        <v>1.5356253114100649</v>
      </c>
      <c r="DC150" s="155">
        <f t="shared" si="110"/>
        <v>48.195565520677626</v>
      </c>
      <c r="DD150" s="155">
        <f t="shared" si="111"/>
        <v>3.298538448762664</v>
      </c>
      <c r="DE150" s="155">
        <f t="shared" si="112"/>
        <v>61.11335326357748</v>
      </c>
      <c r="DF150" s="63">
        <f t="shared" si="113"/>
        <v>4.196478990200963</v>
      </c>
      <c r="DG150" s="63">
        <f t="shared" si="114"/>
        <v>1.0466699883740243</v>
      </c>
      <c r="DH150" s="155">
        <f t="shared" si="115"/>
        <v>147.3156452416542</v>
      </c>
      <c r="DI150" s="131">
        <f t="shared" si="116"/>
        <v>6.778774289985051</v>
      </c>
      <c r="DJ150" s="133" t="s">
        <v>838</v>
      </c>
      <c r="DK150" s="58"/>
      <c r="DL150" s="58"/>
      <c r="DM150" s="134" t="s">
        <v>838</v>
      </c>
      <c r="DN150" s="255"/>
      <c r="DO150" s="256"/>
    </row>
    <row r="151" spans="1:119" ht="15">
      <c r="A151" s="26">
        <v>43008</v>
      </c>
      <c r="B151" s="23" t="s">
        <v>764</v>
      </c>
      <c r="C151" s="97" t="s">
        <v>811</v>
      </c>
      <c r="D151" s="40" t="s">
        <v>331</v>
      </c>
      <c r="E151" s="90" t="s">
        <v>332</v>
      </c>
      <c r="F151" s="22" t="s">
        <v>980</v>
      </c>
      <c r="G151" s="35" t="s">
        <v>1388</v>
      </c>
      <c r="H151" s="33" t="s">
        <v>1744</v>
      </c>
      <c r="I151" s="16" t="s">
        <v>1388</v>
      </c>
      <c r="J151" s="44" t="s">
        <v>1389</v>
      </c>
      <c r="K151" s="16" t="s">
        <v>1390</v>
      </c>
      <c r="L151" s="104">
        <v>477</v>
      </c>
      <c r="M151" s="59">
        <v>478</v>
      </c>
      <c r="N151" s="71">
        <f t="shared" si="117"/>
        <v>0.0006973500697349996</v>
      </c>
      <c r="O151" s="59"/>
      <c r="P151" s="59"/>
      <c r="Q151" s="59"/>
      <c r="R151" s="105"/>
      <c r="S151" s="115">
        <v>0.14675052410901468</v>
      </c>
      <c r="T151" s="60">
        <v>0.044000000000000004</v>
      </c>
      <c r="U151" s="61">
        <v>30727</v>
      </c>
      <c r="V151" s="61">
        <v>504</v>
      </c>
      <c r="W151" s="60">
        <v>0.020964360587002098</v>
      </c>
      <c r="X151" s="116">
        <v>170218</v>
      </c>
      <c r="Y151" s="315">
        <v>0.7547</v>
      </c>
      <c r="Z151" s="316">
        <v>0.056600000000000004</v>
      </c>
      <c r="AA151" s="316">
        <v>0.056600000000000004</v>
      </c>
      <c r="AB151" s="316">
        <v>0.0755</v>
      </c>
      <c r="AC151" s="316">
        <v>0</v>
      </c>
      <c r="AD151" s="316">
        <v>0.0377</v>
      </c>
      <c r="AE151" s="316">
        <v>0</v>
      </c>
      <c r="AF151" s="316">
        <v>0.0189</v>
      </c>
      <c r="AG151" s="329">
        <v>146.67</v>
      </c>
      <c r="AH151" s="329">
        <v>3.26</v>
      </c>
      <c r="AI151" s="330">
        <v>181.42</v>
      </c>
      <c r="AJ151" s="315">
        <v>0.6884999999999999</v>
      </c>
      <c r="AK151" s="316">
        <v>0.06559999999999999</v>
      </c>
      <c r="AL151" s="316">
        <v>0</v>
      </c>
      <c r="AM151" s="316">
        <v>0.16390000000000002</v>
      </c>
      <c r="AN151" s="316">
        <v>0.032799999999999996</v>
      </c>
      <c r="AO151" s="316">
        <v>0</v>
      </c>
      <c r="AP151" s="316">
        <v>0</v>
      </c>
      <c r="AQ151" s="316">
        <v>0.0492</v>
      </c>
      <c r="AR151" s="316"/>
      <c r="AS151" s="316"/>
      <c r="AT151" s="316"/>
      <c r="AU151" s="316"/>
      <c r="AV151" s="345"/>
      <c r="AW151" s="359">
        <v>0</v>
      </c>
      <c r="AX151" s="354">
        <v>0</v>
      </c>
      <c r="AY151" s="354">
        <v>6.63</v>
      </c>
      <c r="AZ151" s="354">
        <v>0</v>
      </c>
      <c r="BA151" s="354">
        <v>174.79</v>
      </c>
      <c r="BB151" s="354">
        <v>181.42</v>
      </c>
      <c r="BC151" s="360">
        <v>6.63</v>
      </c>
      <c r="BD151" s="254">
        <v>15629</v>
      </c>
      <c r="BE151" s="254">
        <v>107</v>
      </c>
      <c r="BF151" s="62"/>
      <c r="BG151" s="62"/>
      <c r="BH151" s="254">
        <v>2856</v>
      </c>
      <c r="BI151" s="254">
        <v>201</v>
      </c>
      <c r="BJ151" s="254">
        <v>491</v>
      </c>
      <c r="BK151" s="254">
        <v>30</v>
      </c>
      <c r="BL151" s="254">
        <v>3492</v>
      </c>
      <c r="BM151" s="254">
        <v>1</v>
      </c>
      <c r="BN151" s="295">
        <v>9019</v>
      </c>
      <c r="BO151" s="296">
        <v>62</v>
      </c>
      <c r="BP151" s="62"/>
      <c r="BQ151" s="62"/>
      <c r="BR151" s="62"/>
      <c r="BS151" s="126"/>
      <c r="BT151" s="62">
        <f t="shared" si="100"/>
        <v>24648</v>
      </c>
      <c r="BU151" s="62">
        <f t="shared" si="100"/>
        <v>169</v>
      </c>
      <c r="BV151" s="253">
        <f t="shared" si="100"/>
        <v>0</v>
      </c>
      <c r="BW151" s="253">
        <f t="shared" si="97"/>
        <v>0</v>
      </c>
      <c r="BX151" s="62">
        <f t="shared" si="101"/>
        <v>2856</v>
      </c>
      <c r="BY151" s="62">
        <f t="shared" si="101"/>
        <v>201</v>
      </c>
      <c r="BZ151" s="62">
        <f t="shared" si="102"/>
        <v>491</v>
      </c>
      <c r="CA151" s="62">
        <f t="shared" si="103"/>
        <v>30</v>
      </c>
      <c r="CB151" s="62">
        <f t="shared" si="118"/>
        <v>3492</v>
      </c>
      <c r="CC151" s="126">
        <f t="shared" si="118"/>
        <v>1</v>
      </c>
      <c r="CD151" s="369">
        <v>31772</v>
      </c>
      <c r="CE151" s="369">
        <v>2157</v>
      </c>
      <c r="CF151" s="152">
        <v>30464</v>
      </c>
      <c r="CG151" s="153">
        <v>2068</v>
      </c>
      <c r="CH151" s="153">
        <v>5685</v>
      </c>
      <c r="CI151" s="153">
        <v>400</v>
      </c>
      <c r="CJ151" s="153">
        <v>478</v>
      </c>
      <c r="CK151" s="154">
        <v>20</v>
      </c>
      <c r="CL151" s="62">
        <f t="shared" si="119"/>
        <v>22468</v>
      </c>
      <c r="CM151" s="126">
        <f t="shared" si="120"/>
        <v>339</v>
      </c>
      <c r="CN151" s="62">
        <f t="shared" si="98"/>
        <v>9019</v>
      </c>
      <c r="CO151" s="62">
        <f t="shared" si="99"/>
        <v>62</v>
      </c>
      <c r="CP151" s="155">
        <f t="shared" si="121"/>
        <v>31487</v>
      </c>
      <c r="CQ151" s="153">
        <f t="shared" si="122"/>
        <v>401</v>
      </c>
      <c r="CR151" s="153">
        <f t="shared" si="123"/>
        <v>36627</v>
      </c>
      <c r="CS151" s="153">
        <f t="shared" si="124"/>
        <v>2488</v>
      </c>
      <c r="CT151" s="245">
        <v>599</v>
      </c>
      <c r="CU151" s="153">
        <f t="shared" si="125"/>
        <v>68114</v>
      </c>
      <c r="CV151" s="154">
        <f t="shared" si="126"/>
        <v>3488</v>
      </c>
      <c r="CW151" s="153">
        <f t="shared" si="104"/>
        <v>47.00418410041841</v>
      </c>
      <c r="CX151" s="153">
        <f t="shared" si="105"/>
        <v>0.7092050209205021</v>
      </c>
      <c r="CY151" s="153">
        <f t="shared" si="106"/>
        <v>18.868200836820083</v>
      </c>
      <c r="CZ151" s="153">
        <f t="shared" si="107"/>
        <v>0.1297071129707113</v>
      </c>
      <c r="DA151" s="155">
        <f t="shared" si="108"/>
        <v>65.8723849372385</v>
      </c>
      <c r="DB151" s="155">
        <f t="shared" si="109"/>
        <v>0.8389121338912134</v>
      </c>
      <c r="DC151" s="155">
        <f t="shared" si="110"/>
        <v>66.46861924686192</v>
      </c>
      <c r="DD151" s="155">
        <f t="shared" si="111"/>
        <v>4.51255230125523</v>
      </c>
      <c r="DE151" s="155">
        <f t="shared" si="112"/>
        <v>76.6255230125523</v>
      </c>
      <c r="DF151" s="63">
        <f t="shared" si="113"/>
        <v>5.205020920502092</v>
      </c>
      <c r="DG151" s="63">
        <f t="shared" si="114"/>
        <v>1.2531380753138075</v>
      </c>
      <c r="DH151" s="155">
        <f t="shared" si="115"/>
        <v>142.4979079497908</v>
      </c>
      <c r="DI151" s="131">
        <f t="shared" si="116"/>
        <v>7.2970711297071125</v>
      </c>
      <c r="DJ151" s="133" t="s">
        <v>838</v>
      </c>
      <c r="DK151" s="58"/>
      <c r="DL151" s="58"/>
      <c r="DM151" s="134" t="s">
        <v>839</v>
      </c>
      <c r="DN151" s="255"/>
      <c r="DO151" s="256"/>
    </row>
    <row r="152" spans="1:119" ht="15">
      <c r="A152" s="26">
        <v>43012</v>
      </c>
      <c r="B152" s="23" t="s">
        <v>765</v>
      </c>
      <c r="C152" s="97" t="s">
        <v>811</v>
      </c>
      <c r="D152" s="40" t="s">
        <v>333</v>
      </c>
      <c r="E152" s="90" t="s">
        <v>334</v>
      </c>
      <c r="F152" s="22" t="s">
        <v>981</v>
      </c>
      <c r="G152" s="35" t="s">
        <v>1745</v>
      </c>
      <c r="H152" s="33" t="s">
        <v>1746</v>
      </c>
      <c r="I152" s="22"/>
      <c r="J152" s="45"/>
      <c r="K152" s="22"/>
      <c r="L152" s="104">
        <v>2681</v>
      </c>
      <c r="M152" s="59">
        <v>2618</v>
      </c>
      <c r="N152" s="71">
        <f t="shared" si="117"/>
        <v>-0.008021390374331583</v>
      </c>
      <c r="O152" s="59"/>
      <c r="P152" s="59"/>
      <c r="Q152" s="59"/>
      <c r="R152" s="105"/>
      <c r="S152" s="115">
        <v>0.04289444237224916</v>
      </c>
      <c r="T152" s="60">
        <v>0.039</v>
      </c>
      <c r="U152" s="61">
        <v>37904</v>
      </c>
      <c r="V152" s="61">
        <v>621</v>
      </c>
      <c r="W152" s="60">
        <v>0.014919806042521447</v>
      </c>
      <c r="X152" s="116">
        <v>171618</v>
      </c>
      <c r="Y152" s="315">
        <v>0.7729</v>
      </c>
      <c r="Z152" s="316">
        <v>0.038599999999999995</v>
      </c>
      <c r="AA152" s="316">
        <v>0.1159</v>
      </c>
      <c r="AB152" s="316">
        <v>0.0097</v>
      </c>
      <c r="AC152" s="316">
        <v>0</v>
      </c>
      <c r="AD152" s="316">
        <v>0.0435</v>
      </c>
      <c r="AE152" s="316">
        <v>0</v>
      </c>
      <c r="AF152" s="316">
        <v>0.019299999999999998</v>
      </c>
      <c r="AG152" s="329">
        <v>738.36</v>
      </c>
      <c r="AH152" s="329">
        <v>3.55</v>
      </c>
      <c r="AI152" s="330">
        <v>744.77</v>
      </c>
      <c r="AJ152" s="315">
        <v>0.7592</v>
      </c>
      <c r="AK152" s="316">
        <v>0.09029999999999999</v>
      </c>
      <c r="AL152" s="316">
        <v>0</v>
      </c>
      <c r="AM152" s="316">
        <v>0.1003</v>
      </c>
      <c r="AN152" s="316">
        <v>0.023399999999999997</v>
      </c>
      <c r="AO152" s="316">
        <v>0.0067</v>
      </c>
      <c r="AP152" s="316">
        <v>0</v>
      </c>
      <c r="AQ152" s="316">
        <v>0.020099999999999996</v>
      </c>
      <c r="AR152" s="316"/>
      <c r="AS152" s="316"/>
      <c r="AT152" s="316"/>
      <c r="AU152" s="316"/>
      <c r="AV152" s="345"/>
      <c r="AW152" s="359">
        <v>0</v>
      </c>
      <c r="AX152" s="354">
        <v>0</v>
      </c>
      <c r="AY152" s="354">
        <v>5.18</v>
      </c>
      <c r="AZ152" s="354">
        <v>0</v>
      </c>
      <c r="BA152" s="354">
        <v>739.59</v>
      </c>
      <c r="BB152" s="354">
        <v>744.77</v>
      </c>
      <c r="BC152" s="360">
        <v>5.18</v>
      </c>
      <c r="BD152" s="254">
        <v>68617</v>
      </c>
      <c r="BE152" s="254">
        <v>470</v>
      </c>
      <c r="BF152" s="62"/>
      <c r="BG152" s="62"/>
      <c r="BH152" s="254">
        <v>27523</v>
      </c>
      <c r="BI152" s="254">
        <v>1940</v>
      </c>
      <c r="BJ152" s="254">
        <v>4735</v>
      </c>
      <c r="BK152" s="254">
        <v>289</v>
      </c>
      <c r="BL152" s="254">
        <v>33652</v>
      </c>
      <c r="BM152" s="254">
        <v>12</v>
      </c>
      <c r="BN152" s="295">
        <v>58932</v>
      </c>
      <c r="BO152" s="296">
        <v>404</v>
      </c>
      <c r="BP152" s="62"/>
      <c r="BQ152" s="62"/>
      <c r="BR152" s="62"/>
      <c r="BS152" s="126"/>
      <c r="BT152" s="62">
        <f t="shared" si="100"/>
        <v>127549</v>
      </c>
      <c r="BU152" s="62">
        <f t="shared" si="100"/>
        <v>874</v>
      </c>
      <c r="BV152" s="253">
        <f t="shared" si="100"/>
        <v>0</v>
      </c>
      <c r="BW152" s="253">
        <f t="shared" si="97"/>
        <v>0</v>
      </c>
      <c r="BX152" s="62">
        <f t="shared" si="101"/>
        <v>27523</v>
      </c>
      <c r="BY152" s="62">
        <f t="shared" si="101"/>
        <v>1940</v>
      </c>
      <c r="BZ152" s="62">
        <f t="shared" si="102"/>
        <v>4735</v>
      </c>
      <c r="CA152" s="62">
        <f t="shared" si="103"/>
        <v>289</v>
      </c>
      <c r="CB152" s="62">
        <f t="shared" si="118"/>
        <v>33652</v>
      </c>
      <c r="CC152" s="126">
        <f t="shared" si="118"/>
        <v>12</v>
      </c>
      <c r="CD152" s="369">
        <v>151352</v>
      </c>
      <c r="CE152" s="369">
        <v>10355</v>
      </c>
      <c r="CF152" s="152">
        <v>142990</v>
      </c>
      <c r="CG152" s="153">
        <v>9749</v>
      </c>
      <c r="CH152" s="153">
        <v>56004</v>
      </c>
      <c r="CI152" s="153">
        <v>3951</v>
      </c>
      <c r="CJ152" s="153">
        <v>1333</v>
      </c>
      <c r="CK152" s="154">
        <v>54</v>
      </c>
      <c r="CL152" s="62">
        <f t="shared" si="119"/>
        <v>134527</v>
      </c>
      <c r="CM152" s="126">
        <f t="shared" si="120"/>
        <v>2711</v>
      </c>
      <c r="CN152" s="62">
        <f t="shared" si="98"/>
        <v>58932</v>
      </c>
      <c r="CO152" s="62">
        <f t="shared" si="99"/>
        <v>404</v>
      </c>
      <c r="CP152" s="155">
        <f t="shared" si="121"/>
        <v>193459</v>
      </c>
      <c r="CQ152" s="153">
        <f t="shared" si="122"/>
        <v>3115</v>
      </c>
      <c r="CR152" s="153">
        <f t="shared" si="123"/>
        <v>200327</v>
      </c>
      <c r="CS152" s="153">
        <f t="shared" si="124"/>
        <v>13754</v>
      </c>
      <c r="CT152" s="245">
        <v>2811</v>
      </c>
      <c r="CU152" s="153">
        <f t="shared" si="125"/>
        <v>393786</v>
      </c>
      <c r="CV152" s="154">
        <f t="shared" si="126"/>
        <v>19680</v>
      </c>
      <c r="CW152" s="153">
        <f t="shared" si="104"/>
        <v>51.38540870893812</v>
      </c>
      <c r="CX152" s="153">
        <f t="shared" si="105"/>
        <v>1.0355233002291826</v>
      </c>
      <c r="CY152" s="153">
        <f t="shared" si="106"/>
        <v>22.51031321619557</v>
      </c>
      <c r="CZ152" s="153">
        <f t="shared" si="107"/>
        <v>0.15431627196333078</v>
      </c>
      <c r="DA152" s="155">
        <f t="shared" si="108"/>
        <v>73.89572192513369</v>
      </c>
      <c r="DB152" s="155">
        <f t="shared" si="109"/>
        <v>1.1898395721925135</v>
      </c>
      <c r="DC152" s="155">
        <f t="shared" si="110"/>
        <v>57.81207028265852</v>
      </c>
      <c r="DD152" s="155">
        <f t="shared" si="111"/>
        <v>3.955309396485867</v>
      </c>
      <c r="DE152" s="155">
        <f t="shared" si="112"/>
        <v>76.51909854851031</v>
      </c>
      <c r="DF152" s="63">
        <f t="shared" si="113"/>
        <v>5.253628724216959</v>
      </c>
      <c r="DG152" s="63">
        <f t="shared" si="114"/>
        <v>1.073720397249809</v>
      </c>
      <c r="DH152" s="155">
        <f t="shared" si="115"/>
        <v>150.414820473644</v>
      </c>
      <c r="DI152" s="131">
        <f t="shared" si="116"/>
        <v>7.517188693659281</v>
      </c>
      <c r="DJ152" s="133" t="s">
        <v>838</v>
      </c>
      <c r="DK152" s="58"/>
      <c r="DL152" s="58"/>
      <c r="DM152" s="134" t="s">
        <v>837</v>
      </c>
      <c r="DN152" s="255"/>
      <c r="DO152" s="256"/>
    </row>
    <row r="153" spans="1:119" ht="15">
      <c r="A153" s="26">
        <v>43017</v>
      </c>
      <c r="B153" s="23" t="s">
        <v>766</v>
      </c>
      <c r="C153" s="97" t="s">
        <v>810</v>
      </c>
      <c r="D153" s="40" t="s">
        <v>335</v>
      </c>
      <c r="E153" s="90" t="s">
        <v>336</v>
      </c>
      <c r="F153" s="22" t="s">
        <v>982</v>
      </c>
      <c r="G153" s="35" t="s">
        <v>1391</v>
      </c>
      <c r="H153" s="33" t="s">
        <v>1747</v>
      </c>
      <c r="I153" s="16" t="s">
        <v>1391</v>
      </c>
      <c r="J153" s="44" t="s">
        <v>1392</v>
      </c>
      <c r="K153" s="16" t="s">
        <v>1393</v>
      </c>
      <c r="L153" s="104">
        <v>828</v>
      </c>
      <c r="M153" s="59">
        <v>842</v>
      </c>
      <c r="N153" s="71">
        <f t="shared" si="117"/>
        <v>0.005542359461599385</v>
      </c>
      <c r="O153" s="59"/>
      <c r="P153" s="59"/>
      <c r="Q153" s="59"/>
      <c r="R153" s="105"/>
      <c r="S153" s="115">
        <v>0.09057971014492754</v>
      </c>
      <c r="T153" s="60">
        <v>0.111</v>
      </c>
      <c r="U153" s="61">
        <v>28175</v>
      </c>
      <c r="V153" s="61">
        <v>592</v>
      </c>
      <c r="W153" s="60">
        <v>0.012077294685990338</v>
      </c>
      <c r="X153" s="116">
        <v>128922</v>
      </c>
      <c r="Y153" s="315">
        <v>0.5949</v>
      </c>
      <c r="Z153" s="316">
        <v>0</v>
      </c>
      <c r="AA153" s="316">
        <v>0.29109999999999997</v>
      </c>
      <c r="AB153" s="316">
        <v>0</v>
      </c>
      <c r="AC153" s="316">
        <v>0</v>
      </c>
      <c r="AD153" s="316">
        <v>0.1139</v>
      </c>
      <c r="AE153" s="316">
        <v>0</v>
      </c>
      <c r="AF153" s="316">
        <v>0</v>
      </c>
      <c r="AG153" s="329">
        <v>686.67</v>
      </c>
      <c r="AH153" s="329">
        <v>1.23</v>
      </c>
      <c r="AI153" s="330">
        <v>763.35</v>
      </c>
      <c r="AJ153" s="315">
        <v>0.7746</v>
      </c>
      <c r="AK153" s="316">
        <v>0.0986</v>
      </c>
      <c r="AL153" s="316">
        <v>0</v>
      </c>
      <c r="AM153" s="316">
        <v>0.1268</v>
      </c>
      <c r="AN153" s="316">
        <v>0</v>
      </c>
      <c r="AO153" s="316">
        <v>0</v>
      </c>
      <c r="AP153" s="316">
        <v>0</v>
      </c>
      <c r="AQ153" s="316">
        <v>0</v>
      </c>
      <c r="AR153" s="316"/>
      <c r="AS153" s="316"/>
      <c r="AT153" s="316"/>
      <c r="AU153" s="316"/>
      <c r="AV153" s="345"/>
      <c r="AW153" s="359">
        <v>0</v>
      </c>
      <c r="AX153" s="354">
        <v>0</v>
      </c>
      <c r="AY153" s="354">
        <v>3.16</v>
      </c>
      <c r="AZ153" s="354">
        <v>0</v>
      </c>
      <c r="BA153" s="354">
        <v>658.23</v>
      </c>
      <c r="BB153" s="354">
        <v>661.39</v>
      </c>
      <c r="BC153" s="360">
        <v>3.16</v>
      </c>
      <c r="BD153" s="254">
        <v>20349</v>
      </c>
      <c r="BE153" s="254">
        <v>139</v>
      </c>
      <c r="BF153" s="62"/>
      <c r="BG153" s="62"/>
      <c r="BH153" s="254">
        <v>22062</v>
      </c>
      <c r="BI153" s="254">
        <v>1555</v>
      </c>
      <c r="BJ153" s="254">
        <v>3799</v>
      </c>
      <c r="BK153" s="254">
        <v>232</v>
      </c>
      <c r="BL153" s="254">
        <v>26950</v>
      </c>
      <c r="BM153" s="254">
        <v>10</v>
      </c>
      <c r="BN153" s="295">
        <v>270213</v>
      </c>
      <c r="BO153" s="296">
        <v>1851</v>
      </c>
      <c r="BP153" s="62"/>
      <c r="BQ153" s="62"/>
      <c r="BR153" s="62"/>
      <c r="BS153" s="126"/>
      <c r="BT153" s="62">
        <f t="shared" si="100"/>
        <v>290562</v>
      </c>
      <c r="BU153" s="62">
        <f t="shared" si="100"/>
        <v>1990</v>
      </c>
      <c r="BV153" s="253">
        <f t="shared" si="100"/>
        <v>0</v>
      </c>
      <c r="BW153" s="253">
        <f t="shared" si="97"/>
        <v>0</v>
      </c>
      <c r="BX153" s="62">
        <f t="shared" si="101"/>
        <v>22062</v>
      </c>
      <c r="BY153" s="62">
        <f t="shared" si="101"/>
        <v>1555</v>
      </c>
      <c r="BZ153" s="62">
        <f t="shared" si="102"/>
        <v>3799</v>
      </c>
      <c r="CA153" s="62">
        <f t="shared" si="103"/>
        <v>232</v>
      </c>
      <c r="CB153" s="62">
        <f t="shared" si="118"/>
        <v>26950</v>
      </c>
      <c r="CC153" s="126">
        <f t="shared" si="118"/>
        <v>10</v>
      </c>
      <c r="CD153" s="369">
        <v>45610</v>
      </c>
      <c r="CE153" s="369">
        <v>3114</v>
      </c>
      <c r="CF153" s="152">
        <v>42361</v>
      </c>
      <c r="CG153" s="153">
        <v>2893</v>
      </c>
      <c r="CH153" s="153">
        <v>10525</v>
      </c>
      <c r="CI153" s="153">
        <v>743</v>
      </c>
      <c r="CJ153" s="153">
        <v>755</v>
      </c>
      <c r="CK153" s="154">
        <v>30</v>
      </c>
      <c r="CL153" s="62">
        <f t="shared" si="119"/>
        <v>73160</v>
      </c>
      <c r="CM153" s="126">
        <f t="shared" si="120"/>
        <v>1936</v>
      </c>
      <c r="CN153" s="62">
        <f t="shared" si="98"/>
        <v>270213</v>
      </c>
      <c r="CO153" s="62">
        <f t="shared" si="99"/>
        <v>1851</v>
      </c>
      <c r="CP153" s="155">
        <f t="shared" si="121"/>
        <v>343373</v>
      </c>
      <c r="CQ153" s="153">
        <f t="shared" si="122"/>
        <v>3787</v>
      </c>
      <c r="CR153" s="153">
        <f t="shared" si="123"/>
        <v>53641</v>
      </c>
      <c r="CS153" s="153">
        <f t="shared" si="124"/>
        <v>3666</v>
      </c>
      <c r="CT153" s="245">
        <v>916</v>
      </c>
      <c r="CU153" s="153">
        <f t="shared" si="125"/>
        <v>397014</v>
      </c>
      <c r="CV153" s="154">
        <f t="shared" si="126"/>
        <v>8369</v>
      </c>
      <c r="CW153" s="153">
        <f t="shared" si="104"/>
        <v>86.88836104513064</v>
      </c>
      <c r="CX153" s="153">
        <f t="shared" si="105"/>
        <v>2.299287410926366</v>
      </c>
      <c r="CY153" s="153">
        <f t="shared" si="106"/>
        <v>320.91805225653206</v>
      </c>
      <c r="CZ153" s="153">
        <f t="shared" si="107"/>
        <v>2.1983372921615203</v>
      </c>
      <c r="DA153" s="155">
        <f t="shared" si="108"/>
        <v>407.8064133016627</v>
      </c>
      <c r="DB153" s="155">
        <f t="shared" si="109"/>
        <v>4.497624703087886</v>
      </c>
      <c r="DC153" s="155">
        <f t="shared" si="110"/>
        <v>54.1686460807601</v>
      </c>
      <c r="DD153" s="155">
        <f t="shared" si="111"/>
        <v>3.6983372921615203</v>
      </c>
      <c r="DE153" s="155">
        <f t="shared" si="112"/>
        <v>63.70665083135392</v>
      </c>
      <c r="DF153" s="63">
        <f t="shared" si="113"/>
        <v>4.353919239904988</v>
      </c>
      <c r="DG153" s="63">
        <f t="shared" si="114"/>
        <v>1.0878859857482186</v>
      </c>
      <c r="DH153" s="155">
        <f t="shared" si="115"/>
        <v>471.5130641330166</v>
      </c>
      <c r="DI153" s="131">
        <f t="shared" si="116"/>
        <v>9.939429928741092</v>
      </c>
      <c r="DJ153" s="133" t="s">
        <v>838</v>
      </c>
      <c r="DK153" s="58"/>
      <c r="DL153" s="58"/>
      <c r="DM153" s="134" t="s">
        <v>838</v>
      </c>
      <c r="DN153" s="255"/>
      <c r="DO153" s="256"/>
    </row>
    <row r="154" spans="1:119" ht="15">
      <c r="A154" s="31">
        <v>43023</v>
      </c>
      <c r="B154" s="24" t="s">
        <v>767</v>
      </c>
      <c r="C154" s="98" t="s">
        <v>808</v>
      </c>
      <c r="D154" s="38" t="s">
        <v>337</v>
      </c>
      <c r="E154" s="92" t="s">
        <v>338</v>
      </c>
      <c r="F154" s="25" t="s">
        <v>983</v>
      </c>
      <c r="G154" s="39" t="s">
        <v>1394</v>
      </c>
      <c r="H154" s="34" t="s">
        <v>1748</v>
      </c>
      <c r="I154" s="18" t="s">
        <v>1394</v>
      </c>
      <c r="J154" s="46" t="s">
        <v>1395</v>
      </c>
      <c r="K154" s="18" t="s">
        <v>1396</v>
      </c>
      <c r="L154" s="106">
        <v>3976</v>
      </c>
      <c r="M154" s="64">
        <v>3986</v>
      </c>
      <c r="N154" s="147">
        <f t="shared" si="117"/>
        <v>0.0008362602441879993</v>
      </c>
      <c r="O154" s="64"/>
      <c r="P154" s="64"/>
      <c r="Q154" s="64"/>
      <c r="R154" s="107"/>
      <c r="S154" s="117">
        <v>0.07042253521126761</v>
      </c>
      <c r="T154" s="66">
        <v>0.121</v>
      </c>
      <c r="U154" s="67">
        <v>32601</v>
      </c>
      <c r="V154" s="67">
        <v>598</v>
      </c>
      <c r="W154" s="66">
        <v>0.04778672032193159</v>
      </c>
      <c r="X154" s="118">
        <v>157177</v>
      </c>
      <c r="Y154" s="317">
        <v>0.6025</v>
      </c>
      <c r="Z154" s="318">
        <v>0.0379</v>
      </c>
      <c r="AA154" s="318">
        <v>0.1073</v>
      </c>
      <c r="AB154" s="318">
        <v>0</v>
      </c>
      <c r="AC154" s="318">
        <v>0.0095</v>
      </c>
      <c r="AD154" s="318">
        <v>0.17350000000000002</v>
      </c>
      <c r="AE154" s="318">
        <v>0</v>
      </c>
      <c r="AF154" s="318">
        <v>0.0694</v>
      </c>
      <c r="AG154" s="331">
        <v>3841.93</v>
      </c>
      <c r="AH154" s="331">
        <v>1.04</v>
      </c>
      <c r="AI154" s="332">
        <v>4053.95</v>
      </c>
      <c r="AJ154" s="317">
        <v>0.7453</v>
      </c>
      <c r="AK154" s="318">
        <v>0.0643</v>
      </c>
      <c r="AL154" s="318">
        <v>0</v>
      </c>
      <c r="AM154" s="318">
        <v>0.1475</v>
      </c>
      <c r="AN154" s="318">
        <v>0.0054</v>
      </c>
      <c r="AO154" s="318">
        <v>0</v>
      </c>
      <c r="AP154" s="318">
        <v>0</v>
      </c>
      <c r="AQ154" s="318">
        <v>0.0375</v>
      </c>
      <c r="AR154" s="318"/>
      <c r="AS154" s="318"/>
      <c r="AT154" s="318"/>
      <c r="AU154" s="318"/>
      <c r="AV154" s="346"/>
      <c r="AW154" s="359">
        <v>0</v>
      </c>
      <c r="AX154" s="354">
        <v>0</v>
      </c>
      <c r="AY154" s="354">
        <v>14.93</v>
      </c>
      <c r="AZ154" s="354">
        <v>0</v>
      </c>
      <c r="BA154" s="354">
        <v>4039.02</v>
      </c>
      <c r="BB154" s="354">
        <v>4053.95</v>
      </c>
      <c r="BC154" s="360">
        <v>14.93</v>
      </c>
      <c r="BD154" s="254">
        <v>101763</v>
      </c>
      <c r="BE154" s="254">
        <v>697</v>
      </c>
      <c r="BF154" s="62"/>
      <c r="BG154" s="62"/>
      <c r="BH154" s="254">
        <v>34300</v>
      </c>
      <c r="BI154" s="254">
        <v>2418</v>
      </c>
      <c r="BJ154" s="254">
        <v>5907</v>
      </c>
      <c r="BK154" s="254">
        <v>360</v>
      </c>
      <c r="BL154" s="254">
        <v>41889</v>
      </c>
      <c r="BM154" s="254">
        <v>15</v>
      </c>
      <c r="BN154" s="295">
        <v>134060</v>
      </c>
      <c r="BO154" s="296">
        <v>919</v>
      </c>
      <c r="BP154" s="62"/>
      <c r="BQ154" s="62"/>
      <c r="BR154" s="62"/>
      <c r="BS154" s="126"/>
      <c r="BT154" s="62">
        <f t="shared" si="100"/>
        <v>235823</v>
      </c>
      <c r="BU154" s="62">
        <f t="shared" si="100"/>
        <v>1616</v>
      </c>
      <c r="BV154" s="253">
        <f t="shared" si="100"/>
        <v>0</v>
      </c>
      <c r="BW154" s="253">
        <f t="shared" si="97"/>
        <v>0</v>
      </c>
      <c r="BX154" s="62">
        <f t="shared" si="101"/>
        <v>34300</v>
      </c>
      <c r="BY154" s="62">
        <f t="shared" si="101"/>
        <v>2418</v>
      </c>
      <c r="BZ154" s="62">
        <f t="shared" si="102"/>
        <v>5907</v>
      </c>
      <c r="CA154" s="62">
        <f t="shared" si="103"/>
        <v>360</v>
      </c>
      <c r="CB154" s="62">
        <f t="shared" si="118"/>
        <v>41889</v>
      </c>
      <c r="CC154" s="126">
        <f t="shared" si="118"/>
        <v>15</v>
      </c>
      <c r="CD154" s="369">
        <v>204383</v>
      </c>
      <c r="CE154" s="369">
        <v>13994</v>
      </c>
      <c r="CF154" s="152">
        <v>191438</v>
      </c>
      <c r="CG154" s="153">
        <v>13092</v>
      </c>
      <c r="CH154" s="153">
        <v>74392</v>
      </c>
      <c r="CI154" s="153">
        <v>5244</v>
      </c>
      <c r="CJ154" s="153">
        <v>2015</v>
      </c>
      <c r="CK154" s="154">
        <v>81</v>
      </c>
      <c r="CL154" s="62">
        <f t="shared" si="119"/>
        <v>183859</v>
      </c>
      <c r="CM154" s="126">
        <f t="shared" si="120"/>
        <v>3490</v>
      </c>
      <c r="CN154" s="62">
        <f t="shared" si="98"/>
        <v>134060</v>
      </c>
      <c r="CO154" s="62">
        <f t="shared" si="99"/>
        <v>919</v>
      </c>
      <c r="CP154" s="377">
        <f t="shared" si="121"/>
        <v>317919</v>
      </c>
      <c r="CQ154" s="188">
        <f t="shared" si="122"/>
        <v>4409</v>
      </c>
      <c r="CR154" s="188">
        <f t="shared" si="123"/>
        <v>267845</v>
      </c>
      <c r="CS154" s="188">
        <f t="shared" si="124"/>
        <v>18417</v>
      </c>
      <c r="CT154" s="246">
        <v>4114</v>
      </c>
      <c r="CU154" s="157">
        <f t="shared" si="125"/>
        <v>585764</v>
      </c>
      <c r="CV154" s="158">
        <f t="shared" si="126"/>
        <v>26940</v>
      </c>
      <c r="CW154" s="157">
        <f t="shared" si="104"/>
        <v>46.126191670847966</v>
      </c>
      <c r="CX154" s="157">
        <f t="shared" si="105"/>
        <v>0.8755644756648269</v>
      </c>
      <c r="CY154" s="157">
        <f t="shared" si="106"/>
        <v>33.632714500752634</v>
      </c>
      <c r="CZ154" s="157">
        <f t="shared" si="107"/>
        <v>0.2305569493226292</v>
      </c>
      <c r="DA154" s="159">
        <f t="shared" si="108"/>
        <v>79.7589061716006</v>
      </c>
      <c r="DB154" s="159">
        <f t="shared" si="109"/>
        <v>1.106121424987456</v>
      </c>
      <c r="DC154" s="159">
        <f t="shared" si="110"/>
        <v>51.27521324636227</v>
      </c>
      <c r="DD154" s="159">
        <f t="shared" si="111"/>
        <v>3.510787757150025</v>
      </c>
      <c r="DE154" s="159">
        <f t="shared" si="112"/>
        <v>67.19643753135976</v>
      </c>
      <c r="DF154" s="69">
        <f t="shared" si="113"/>
        <v>4.620421475163071</v>
      </c>
      <c r="DG154" s="69">
        <f t="shared" si="114"/>
        <v>1.0321123933768188</v>
      </c>
      <c r="DH154" s="159">
        <f t="shared" si="115"/>
        <v>146.95534370296036</v>
      </c>
      <c r="DI154" s="132">
        <f t="shared" si="116"/>
        <v>6.758655293527346</v>
      </c>
      <c r="DJ154" s="135" t="s">
        <v>838</v>
      </c>
      <c r="DK154" s="70"/>
      <c r="DL154" s="70"/>
      <c r="DM154" s="136" t="s">
        <v>839</v>
      </c>
      <c r="DN154" s="255"/>
      <c r="DO154" s="256"/>
    </row>
    <row r="155" spans="1:119" ht="15">
      <c r="A155" s="29">
        <v>45000</v>
      </c>
      <c r="B155" s="27" t="s">
        <v>768</v>
      </c>
      <c r="C155" s="30" t="s">
        <v>807</v>
      </c>
      <c r="D155" s="42" t="s">
        <v>339</v>
      </c>
      <c r="E155" s="94" t="s">
        <v>340</v>
      </c>
      <c r="F155" s="28" t="s">
        <v>984</v>
      </c>
      <c r="G155" s="43" t="s">
        <v>1397</v>
      </c>
      <c r="H155" s="36" t="s">
        <v>1749</v>
      </c>
      <c r="I155" s="37" t="s">
        <v>1397</v>
      </c>
      <c r="J155" s="47" t="s">
        <v>1398</v>
      </c>
      <c r="K155" s="37" t="s">
        <v>1399</v>
      </c>
      <c r="L155" s="110">
        <v>3220</v>
      </c>
      <c r="M155" s="80">
        <v>3118</v>
      </c>
      <c r="N155" s="65">
        <f t="shared" si="117"/>
        <v>-0.010904425914047463</v>
      </c>
      <c r="O155" s="89">
        <v>3209</v>
      </c>
      <c r="P155" s="89">
        <v>3326</v>
      </c>
      <c r="Q155" s="89">
        <v>3401</v>
      </c>
      <c r="R155" s="111">
        <f>(L155/Q155-1)/-1</f>
        <v>0.05321964128197587</v>
      </c>
      <c r="S155" s="122"/>
      <c r="T155" s="82">
        <v>0.192</v>
      </c>
      <c r="U155" s="83">
        <v>21281</v>
      </c>
      <c r="V155" s="83">
        <v>510</v>
      </c>
      <c r="W155" s="82">
        <v>0.004658385093167702</v>
      </c>
      <c r="X155" s="123">
        <v>142400</v>
      </c>
      <c r="Y155" s="319">
        <v>0.8093</v>
      </c>
      <c r="Z155" s="320">
        <v>0.07629999999999999</v>
      </c>
      <c r="AA155" s="320">
        <v>0.0254</v>
      </c>
      <c r="AB155" s="320">
        <v>0.0339</v>
      </c>
      <c r="AC155" s="320">
        <v>0</v>
      </c>
      <c r="AD155" s="320">
        <v>0.0212</v>
      </c>
      <c r="AE155" s="320">
        <v>0.0042</v>
      </c>
      <c r="AF155" s="320">
        <v>0.0297</v>
      </c>
      <c r="AG155" s="335"/>
      <c r="AH155" s="335"/>
      <c r="AI155" s="336"/>
      <c r="AJ155" s="319">
        <v>0.5577000000000001</v>
      </c>
      <c r="AK155" s="320">
        <v>0.0817</v>
      </c>
      <c r="AL155" s="320">
        <v>0.0096</v>
      </c>
      <c r="AM155" s="320">
        <v>0.2596</v>
      </c>
      <c r="AN155" s="320">
        <v>0.0096</v>
      </c>
      <c r="AO155" s="320">
        <v>0</v>
      </c>
      <c r="AP155" s="320">
        <v>0</v>
      </c>
      <c r="AQ155" s="320">
        <v>0.0817</v>
      </c>
      <c r="AR155" s="348">
        <v>0</v>
      </c>
      <c r="AS155" s="348">
        <v>0</v>
      </c>
      <c r="AT155" s="348">
        <v>0</v>
      </c>
      <c r="AU155" s="348">
        <v>0</v>
      </c>
      <c r="AV155" s="349">
        <v>0</v>
      </c>
      <c r="AW155" s="364">
        <v>0</v>
      </c>
      <c r="AX155" s="365">
        <v>771074.04</v>
      </c>
      <c r="AY155" s="365">
        <v>0</v>
      </c>
      <c r="AZ155" s="365">
        <v>4659.07</v>
      </c>
      <c r="BA155" s="365">
        <v>1719804.32</v>
      </c>
      <c r="BB155" s="365">
        <v>2495537.43</v>
      </c>
      <c r="BC155" s="366">
        <v>771074.04</v>
      </c>
      <c r="BD155" s="273">
        <v>59078</v>
      </c>
      <c r="BE155" s="273">
        <v>405</v>
      </c>
      <c r="BF155" s="84"/>
      <c r="BG155" s="84"/>
      <c r="BH155" s="273">
        <v>12306</v>
      </c>
      <c r="BI155" s="273">
        <v>867</v>
      </c>
      <c r="BJ155" s="273">
        <v>33653</v>
      </c>
      <c r="BK155" s="273">
        <v>2053</v>
      </c>
      <c r="BL155" s="273">
        <v>71517</v>
      </c>
      <c r="BM155" s="273">
        <v>26</v>
      </c>
      <c r="BN155" s="302">
        <v>42608</v>
      </c>
      <c r="BO155" s="274">
        <v>292</v>
      </c>
      <c r="BP155" s="84"/>
      <c r="BQ155" s="84"/>
      <c r="BR155" s="84"/>
      <c r="BS155" s="130"/>
      <c r="BT155" s="129">
        <f t="shared" si="100"/>
        <v>101686</v>
      </c>
      <c r="BU155" s="84">
        <f t="shared" si="100"/>
        <v>697</v>
      </c>
      <c r="BV155" s="304">
        <f t="shared" si="100"/>
        <v>0</v>
      </c>
      <c r="BW155" s="304">
        <f t="shared" si="97"/>
        <v>0</v>
      </c>
      <c r="BX155" s="84">
        <f t="shared" si="101"/>
        <v>12306</v>
      </c>
      <c r="BY155" s="84">
        <f t="shared" si="101"/>
        <v>867</v>
      </c>
      <c r="BZ155" s="84">
        <f t="shared" si="102"/>
        <v>33653</v>
      </c>
      <c r="CA155" s="84">
        <f t="shared" si="103"/>
        <v>2053</v>
      </c>
      <c r="CB155" s="84">
        <f t="shared" si="118"/>
        <v>71517</v>
      </c>
      <c r="CC155" s="130">
        <f t="shared" si="118"/>
        <v>26</v>
      </c>
      <c r="CD155" s="374">
        <v>114624</v>
      </c>
      <c r="CE155" s="375">
        <v>7841</v>
      </c>
      <c r="CF155" s="162">
        <v>106633</v>
      </c>
      <c r="CG155" s="163">
        <v>7287</v>
      </c>
      <c r="CH155" s="275">
        <v>26695</v>
      </c>
      <c r="CI155" s="275">
        <v>1885</v>
      </c>
      <c r="CJ155" s="163">
        <v>1049</v>
      </c>
      <c r="CK155" s="164">
        <v>43</v>
      </c>
      <c r="CL155" s="129">
        <f t="shared" si="119"/>
        <v>176554</v>
      </c>
      <c r="CM155" s="130">
        <f t="shared" si="120"/>
        <v>3351</v>
      </c>
      <c r="CN155" s="84">
        <f t="shared" si="98"/>
        <v>42608</v>
      </c>
      <c r="CO155" s="84">
        <f t="shared" si="99"/>
        <v>292</v>
      </c>
      <c r="CP155" s="377">
        <f t="shared" si="121"/>
        <v>219162</v>
      </c>
      <c r="CQ155" s="188">
        <f t="shared" si="122"/>
        <v>3643</v>
      </c>
      <c r="CR155" s="188">
        <f t="shared" si="123"/>
        <v>134377</v>
      </c>
      <c r="CS155" s="188">
        <f t="shared" si="124"/>
        <v>9215</v>
      </c>
      <c r="CT155" s="245">
        <v>1702</v>
      </c>
      <c r="CU155" s="188">
        <f t="shared" si="125"/>
        <v>353539</v>
      </c>
      <c r="CV155" s="158">
        <f t="shared" si="126"/>
        <v>14560</v>
      </c>
      <c r="CW155" s="163">
        <f t="shared" si="104"/>
        <v>56.624118024374596</v>
      </c>
      <c r="CX155" s="163">
        <f t="shared" si="105"/>
        <v>1.0747273893521487</v>
      </c>
      <c r="CY155" s="163">
        <f t="shared" si="106"/>
        <v>13.665169980756895</v>
      </c>
      <c r="CZ155" s="163">
        <f t="shared" si="107"/>
        <v>0.09364977549711354</v>
      </c>
      <c r="DA155" s="165">
        <f t="shared" si="108"/>
        <v>70.2892880051315</v>
      </c>
      <c r="DB155" s="165">
        <f t="shared" si="109"/>
        <v>1.1683771648492622</v>
      </c>
      <c r="DC155" s="165">
        <f t="shared" si="110"/>
        <v>36.762026940346374</v>
      </c>
      <c r="DD155" s="165">
        <f t="shared" si="111"/>
        <v>2.5147530468248878</v>
      </c>
      <c r="DE155" s="165">
        <f t="shared" si="112"/>
        <v>43.097177677998715</v>
      </c>
      <c r="DF155" s="69">
        <f t="shared" si="113"/>
        <v>2.9554201411161</v>
      </c>
      <c r="DG155" s="69">
        <f t="shared" si="114"/>
        <v>0.5458627325208467</v>
      </c>
      <c r="DH155" s="159">
        <f t="shared" si="115"/>
        <v>113.38646568313021</v>
      </c>
      <c r="DI155" s="132">
        <f t="shared" si="116"/>
        <v>4.669660038486208</v>
      </c>
      <c r="DJ155" s="135" t="s">
        <v>838</v>
      </c>
      <c r="DK155" s="85"/>
      <c r="DL155" s="85"/>
      <c r="DM155" s="86" t="s">
        <v>838</v>
      </c>
      <c r="DN155" s="255"/>
      <c r="DO155" s="256"/>
    </row>
    <row r="156" spans="1:119" ht="15">
      <c r="A156" s="95">
        <v>47000</v>
      </c>
      <c r="B156" s="21" t="s">
        <v>769</v>
      </c>
      <c r="C156" s="96" t="s">
        <v>807</v>
      </c>
      <c r="D156" s="141" t="s">
        <v>341</v>
      </c>
      <c r="E156" s="138" t="s">
        <v>342</v>
      </c>
      <c r="F156" s="144" t="s">
        <v>985</v>
      </c>
      <c r="G156" s="146" t="s">
        <v>1750</v>
      </c>
      <c r="H156" s="145" t="s">
        <v>1751</v>
      </c>
      <c r="I156" s="181" t="s">
        <v>1400</v>
      </c>
      <c r="J156" s="182" t="s">
        <v>1401</v>
      </c>
      <c r="K156" s="181" t="s">
        <v>1402</v>
      </c>
      <c r="L156" s="102">
        <v>19980</v>
      </c>
      <c r="M156" s="51">
        <v>19438</v>
      </c>
      <c r="N156" s="52">
        <f t="shared" si="117"/>
        <v>-0.009294509037280907</v>
      </c>
      <c r="O156" s="53">
        <v>19826</v>
      </c>
      <c r="P156" s="53">
        <v>20006</v>
      </c>
      <c r="Q156" s="53">
        <v>19926</v>
      </c>
      <c r="R156" s="103">
        <f>(L156/Q156-1)/-1</f>
        <v>-0.0027100271002709064</v>
      </c>
      <c r="S156" s="113"/>
      <c r="T156" s="54">
        <v>0.15</v>
      </c>
      <c r="U156" s="55">
        <v>29225</v>
      </c>
      <c r="V156" s="55">
        <v>551</v>
      </c>
      <c r="W156" s="54">
        <v>0.03228228228228228</v>
      </c>
      <c r="X156" s="114">
        <v>155755</v>
      </c>
      <c r="Y156" s="313">
        <v>0.6724</v>
      </c>
      <c r="Z156" s="314">
        <v>0.0454</v>
      </c>
      <c r="AA156" s="314">
        <v>0.0409</v>
      </c>
      <c r="AB156" s="314">
        <v>0.1017</v>
      </c>
      <c r="AC156" s="314">
        <v>0.0038</v>
      </c>
      <c r="AD156" s="314">
        <v>0.1164</v>
      </c>
      <c r="AE156" s="314">
        <v>0.0019</v>
      </c>
      <c r="AF156" s="314">
        <v>0.0173</v>
      </c>
      <c r="AG156" s="333"/>
      <c r="AH156" s="333"/>
      <c r="AI156" s="334"/>
      <c r="AJ156" s="313">
        <v>0.599</v>
      </c>
      <c r="AK156" s="314">
        <v>0.1303</v>
      </c>
      <c r="AL156" s="314">
        <v>0.027999999999999997</v>
      </c>
      <c r="AM156" s="314">
        <v>0.17850000000000002</v>
      </c>
      <c r="AN156" s="314">
        <v>0.0173</v>
      </c>
      <c r="AO156" s="314">
        <v>0.0018</v>
      </c>
      <c r="AP156" s="314">
        <v>0.010700000000000001</v>
      </c>
      <c r="AQ156" s="314">
        <v>0.0345</v>
      </c>
      <c r="AR156" s="314">
        <v>0</v>
      </c>
      <c r="AS156" s="314">
        <v>0</v>
      </c>
      <c r="AT156" s="314">
        <v>0</v>
      </c>
      <c r="AU156" s="314">
        <v>0</v>
      </c>
      <c r="AV156" s="351">
        <v>0</v>
      </c>
      <c r="AW156" s="359">
        <v>125851.33</v>
      </c>
      <c r="AX156" s="354">
        <v>637756.6</v>
      </c>
      <c r="AY156" s="354">
        <v>34.65</v>
      </c>
      <c r="AZ156" s="354">
        <v>43038.97</v>
      </c>
      <c r="BA156" s="354">
        <v>1202630.28</v>
      </c>
      <c r="BB156" s="354">
        <v>2009311.83</v>
      </c>
      <c r="BC156" s="360">
        <v>763642.08</v>
      </c>
      <c r="BD156" s="254">
        <v>410083</v>
      </c>
      <c r="BE156" s="254">
        <v>2810</v>
      </c>
      <c r="BF156" s="254">
        <v>261062</v>
      </c>
      <c r="BG156" s="254">
        <v>13314</v>
      </c>
      <c r="BH156" s="254">
        <v>21422</v>
      </c>
      <c r="BI156" s="254">
        <v>1510</v>
      </c>
      <c r="BJ156" s="254">
        <v>58469</v>
      </c>
      <c r="BK156" s="254">
        <v>3567</v>
      </c>
      <c r="BL156" s="254">
        <v>157980</v>
      </c>
      <c r="BM156" s="254">
        <v>58</v>
      </c>
      <c r="BN156" s="295">
        <v>498287</v>
      </c>
      <c r="BO156" s="296">
        <v>3414</v>
      </c>
      <c r="BP156" s="296">
        <v>212143</v>
      </c>
      <c r="BQ156" s="296">
        <v>10819</v>
      </c>
      <c r="BR156" s="62"/>
      <c r="BS156" s="126"/>
      <c r="BT156" s="62">
        <f t="shared" si="100"/>
        <v>908370</v>
      </c>
      <c r="BU156" s="62">
        <f t="shared" si="100"/>
        <v>6224</v>
      </c>
      <c r="BV156" s="253">
        <f t="shared" si="100"/>
        <v>473205</v>
      </c>
      <c r="BW156" s="253">
        <f t="shared" si="97"/>
        <v>24133</v>
      </c>
      <c r="BX156" s="62">
        <f t="shared" si="101"/>
        <v>21422</v>
      </c>
      <c r="BY156" s="62">
        <f t="shared" si="101"/>
        <v>1510</v>
      </c>
      <c r="BZ156" s="62">
        <f t="shared" si="102"/>
        <v>58469</v>
      </c>
      <c r="CA156" s="62">
        <f t="shared" si="103"/>
        <v>3567</v>
      </c>
      <c r="CB156" s="62">
        <f t="shared" si="118"/>
        <v>157980</v>
      </c>
      <c r="CC156" s="126">
        <f t="shared" si="118"/>
        <v>58</v>
      </c>
      <c r="CD156" s="369">
        <v>800612</v>
      </c>
      <c r="CE156" s="369">
        <v>54669</v>
      </c>
      <c r="CF156" s="152">
        <v>760439</v>
      </c>
      <c r="CG156" s="153">
        <v>51912</v>
      </c>
      <c r="CH156" s="153">
        <v>205440</v>
      </c>
      <c r="CI156" s="153">
        <v>14489</v>
      </c>
      <c r="CJ156" s="153"/>
      <c r="CK156" s="154"/>
      <c r="CL156" s="62">
        <f t="shared" si="119"/>
        <v>909016</v>
      </c>
      <c r="CM156" s="126">
        <f t="shared" si="120"/>
        <v>21259</v>
      </c>
      <c r="CN156" s="62">
        <f t="shared" si="98"/>
        <v>710430</v>
      </c>
      <c r="CO156" s="62">
        <f t="shared" si="99"/>
        <v>14233</v>
      </c>
      <c r="CP156" s="155">
        <f t="shared" si="121"/>
        <v>1619446</v>
      </c>
      <c r="CQ156" s="153">
        <f t="shared" si="122"/>
        <v>35492</v>
      </c>
      <c r="CR156" s="153">
        <f t="shared" si="123"/>
        <v>965879</v>
      </c>
      <c r="CS156" s="153">
        <f t="shared" si="124"/>
        <v>66401</v>
      </c>
      <c r="CT156" s="250">
        <v>20393</v>
      </c>
      <c r="CU156" s="153">
        <f t="shared" si="125"/>
        <v>2585325</v>
      </c>
      <c r="CV156" s="154">
        <f t="shared" si="126"/>
        <v>122286</v>
      </c>
      <c r="CW156" s="153">
        <f t="shared" si="104"/>
        <v>46.764893507562505</v>
      </c>
      <c r="CX156" s="153">
        <f t="shared" si="105"/>
        <v>1.0936824776211544</v>
      </c>
      <c r="CY156" s="153">
        <f t="shared" si="106"/>
        <v>36.54851322152485</v>
      </c>
      <c r="CZ156" s="153">
        <f t="shared" si="107"/>
        <v>0.7322255376067497</v>
      </c>
      <c r="DA156" s="155">
        <f t="shared" si="108"/>
        <v>83.31340672908736</v>
      </c>
      <c r="DB156" s="155">
        <f t="shared" si="109"/>
        <v>1.8259080152279041</v>
      </c>
      <c r="DC156" s="155">
        <f t="shared" si="110"/>
        <v>41.18798230270604</v>
      </c>
      <c r="DD156" s="155">
        <f t="shared" si="111"/>
        <v>2.8124807078917584</v>
      </c>
      <c r="DE156" s="155">
        <f t="shared" si="112"/>
        <v>49.69024591007305</v>
      </c>
      <c r="DF156" s="63">
        <f t="shared" si="113"/>
        <v>3.4160407449326065</v>
      </c>
      <c r="DG156" s="63">
        <f t="shared" si="114"/>
        <v>1.049130568988579</v>
      </c>
      <c r="DH156" s="155">
        <f t="shared" si="115"/>
        <v>133.0036526391604</v>
      </c>
      <c r="DI156" s="131">
        <f t="shared" si="116"/>
        <v>6.291079329149089</v>
      </c>
      <c r="DJ156" s="133" t="s">
        <v>838</v>
      </c>
      <c r="DK156" s="186"/>
      <c r="DL156" s="186"/>
      <c r="DM156" s="187" t="s">
        <v>838</v>
      </c>
      <c r="DN156" s="255"/>
      <c r="DO156" s="256"/>
    </row>
    <row r="157" spans="1:119" ht="15">
      <c r="A157" s="26">
        <v>47007</v>
      </c>
      <c r="B157" s="23" t="s">
        <v>770</v>
      </c>
      <c r="C157" s="97" t="s">
        <v>808</v>
      </c>
      <c r="D157" s="40" t="s">
        <v>343</v>
      </c>
      <c r="E157" s="90" t="s">
        <v>344</v>
      </c>
      <c r="F157" s="22" t="s">
        <v>986</v>
      </c>
      <c r="G157" s="35" t="s">
        <v>1403</v>
      </c>
      <c r="H157" s="33" t="s">
        <v>1752</v>
      </c>
      <c r="I157" s="16" t="s">
        <v>1403</v>
      </c>
      <c r="J157" s="44" t="s">
        <v>1404</v>
      </c>
      <c r="K157" s="16" t="s">
        <v>1405</v>
      </c>
      <c r="L157" s="104">
        <v>580</v>
      </c>
      <c r="M157" s="59">
        <v>570</v>
      </c>
      <c r="N157" s="71">
        <f t="shared" si="117"/>
        <v>-0.005847953216374287</v>
      </c>
      <c r="O157" s="59"/>
      <c r="P157" s="59"/>
      <c r="Q157" s="59"/>
      <c r="R157" s="105"/>
      <c r="S157" s="115">
        <v>0.13793103448275862</v>
      </c>
      <c r="T157" s="60">
        <v>0.2</v>
      </c>
      <c r="U157" s="61">
        <v>31822</v>
      </c>
      <c r="V157" s="61">
        <v>540</v>
      </c>
      <c r="W157" s="60">
        <v>0.017241379310344827</v>
      </c>
      <c r="X157" s="116">
        <v>119110</v>
      </c>
      <c r="Y157" s="315">
        <v>0.8409</v>
      </c>
      <c r="Z157" s="316">
        <v>0.11359999999999999</v>
      </c>
      <c r="AA157" s="316">
        <v>0</v>
      </c>
      <c r="AB157" s="316">
        <v>0</v>
      </c>
      <c r="AC157" s="316">
        <v>0</v>
      </c>
      <c r="AD157" s="316">
        <v>0.0455</v>
      </c>
      <c r="AE157" s="316">
        <v>0</v>
      </c>
      <c r="AF157" s="316">
        <v>0</v>
      </c>
      <c r="AG157" s="329">
        <v>7852.02</v>
      </c>
      <c r="AH157" s="329">
        <v>0.07</v>
      </c>
      <c r="AI157" s="330">
        <v>17632.28</v>
      </c>
      <c r="AJ157" s="315">
        <v>0.7442</v>
      </c>
      <c r="AK157" s="316">
        <v>0</v>
      </c>
      <c r="AL157" s="316">
        <v>0.0698</v>
      </c>
      <c r="AM157" s="316">
        <v>0.09300000000000001</v>
      </c>
      <c r="AN157" s="316">
        <v>0</v>
      </c>
      <c r="AO157" s="316">
        <v>0</v>
      </c>
      <c r="AP157" s="316">
        <v>0</v>
      </c>
      <c r="AQ157" s="316">
        <v>0.09300000000000001</v>
      </c>
      <c r="AR157" s="316">
        <v>0.1316</v>
      </c>
      <c r="AS157" s="316">
        <v>0.0526</v>
      </c>
      <c r="AT157" s="316">
        <v>0.31579999999999997</v>
      </c>
      <c r="AU157" s="316">
        <v>0.4211</v>
      </c>
      <c r="AV157" s="345">
        <v>0.0789</v>
      </c>
      <c r="AW157" s="359">
        <v>0</v>
      </c>
      <c r="AX157" s="354">
        <v>1228.41</v>
      </c>
      <c r="AY157" s="354">
        <v>4.19</v>
      </c>
      <c r="AZ157" s="354">
        <v>0</v>
      </c>
      <c r="BA157" s="354">
        <v>16396.43</v>
      </c>
      <c r="BB157" s="354">
        <v>17629.03</v>
      </c>
      <c r="BC157" s="360">
        <v>1232.6</v>
      </c>
      <c r="BD157" s="254">
        <v>13221</v>
      </c>
      <c r="BE157" s="254">
        <v>91</v>
      </c>
      <c r="BF157" s="254">
        <v>7596</v>
      </c>
      <c r="BG157" s="254">
        <v>387</v>
      </c>
      <c r="BH157" s="254">
        <v>340</v>
      </c>
      <c r="BI157" s="254">
        <v>24</v>
      </c>
      <c r="BJ157" s="254">
        <v>927</v>
      </c>
      <c r="BK157" s="254">
        <v>57</v>
      </c>
      <c r="BL157" s="254">
        <v>2507</v>
      </c>
      <c r="BM157" s="254">
        <v>1</v>
      </c>
      <c r="BN157" s="295">
        <v>20866</v>
      </c>
      <c r="BO157" s="296">
        <v>143</v>
      </c>
      <c r="BP157" s="296">
        <v>4172</v>
      </c>
      <c r="BQ157" s="296">
        <v>213</v>
      </c>
      <c r="BR157" s="62"/>
      <c r="BS157" s="126"/>
      <c r="BT157" s="62">
        <f t="shared" si="100"/>
        <v>34087</v>
      </c>
      <c r="BU157" s="62">
        <f t="shared" si="100"/>
        <v>234</v>
      </c>
      <c r="BV157" s="253">
        <f t="shared" si="100"/>
        <v>11768</v>
      </c>
      <c r="BW157" s="253">
        <f t="shared" si="97"/>
        <v>600</v>
      </c>
      <c r="BX157" s="62">
        <f t="shared" si="101"/>
        <v>340</v>
      </c>
      <c r="BY157" s="62">
        <f t="shared" si="101"/>
        <v>24</v>
      </c>
      <c r="BZ157" s="62">
        <f t="shared" si="102"/>
        <v>927</v>
      </c>
      <c r="CA157" s="62">
        <f t="shared" si="103"/>
        <v>57</v>
      </c>
      <c r="CB157" s="62">
        <f t="shared" si="118"/>
        <v>2507</v>
      </c>
      <c r="CC157" s="126">
        <f t="shared" si="118"/>
        <v>1</v>
      </c>
      <c r="CD157" s="369">
        <v>6277</v>
      </c>
      <c r="CE157" s="369">
        <v>442</v>
      </c>
      <c r="CF157" s="152">
        <v>5719</v>
      </c>
      <c r="CG157" s="153">
        <v>403</v>
      </c>
      <c r="CH157" s="153">
        <v>1426</v>
      </c>
      <c r="CI157" s="153">
        <v>101</v>
      </c>
      <c r="CJ157" s="153"/>
      <c r="CK157" s="154"/>
      <c r="CL157" s="62">
        <f t="shared" si="119"/>
        <v>24591</v>
      </c>
      <c r="CM157" s="126">
        <f t="shared" si="120"/>
        <v>560</v>
      </c>
      <c r="CN157" s="62">
        <f t="shared" si="98"/>
        <v>25038</v>
      </c>
      <c r="CO157" s="62">
        <f t="shared" si="99"/>
        <v>356</v>
      </c>
      <c r="CP157" s="155">
        <f t="shared" si="121"/>
        <v>49629</v>
      </c>
      <c r="CQ157" s="153">
        <f t="shared" si="122"/>
        <v>916</v>
      </c>
      <c r="CR157" s="153">
        <f t="shared" si="123"/>
        <v>7145</v>
      </c>
      <c r="CS157" s="153">
        <f t="shared" si="124"/>
        <v>504</v>
      </c>
      <c r="CT157" s="245">
        <v>513</v>
      </c>
      <c r="CU157" s="153">
        <f t="shared" si="125"/>
        <v>56774</v>
      </c>
      <c r="CV157" s="154">
        <f t="shared" si="126"/>
        <v>1933</v>
      </c>
      <c r="CW157" s="153">
        <f t="shared" si="104"/>
        <v>43.142105263157895</v>
      </c>
      <c r="CX157" s="153">
        <f t="shared" si="105"/>
        <v>0.9824561403508771</v>
      </c>
      <c r="CY157" s="153">
        <f t="shared" si="106"/>
        <v>43.92631578947368</v>
      </c>
      <c r="CZ157" s="153">
        <f t="shared" si="107"/>
        <v>0.624561403508772</v>
      </c>
      <c r="DA157" s="155">
        <f t="shared" si="108"/>
        <v>87.06842105263158</v>
      </c>
      <c r="DB157" s="155">
        <f t="shared" si="109"/>
        <v>1.6070175438596492</v>
      </c>
      <c r="DC157" s="155">
        <f t="shared" si="110"/>
        <v>11.012280701754387</v>
      </c>
      <c r="DD157" s="155">
        <f t="shared" si="111"/>
        <v>0.775438596491228</v>
      </c>
      <c r="DE157" s="155">
        <f t="shared" si="112"/>
        <v>12.535087719298245</v>
      </c>
      <c r="DF157" s="63">
        <f t="shared" si="113"/>
        <v>0.8842105263157894</v>
      </c>
      <c r="DG157" s="63">
        <f t="shared" si="114"/>
        <v>0.9</v>
      </c>
      <c r="DH157" s="155">
        <f t="shared" si="115"/>
        <v>99.60350877192982</v>
      </c>
      <c r="DI157" s="131">
        <f t="shared" si="116"/>
        <v>3.3912280701754387</v>
      </c>
      <c r="DJ157" s="133" t="s">
        <v>838</v>
      </c>
      <c r="DK157" s="58"/>
      <c r="DL157" s="58"/>
      <c r="DM157" s="134" t="s">
        <v>838</v>
      </c>
      <c r="DN157" s="255"/>
      <c r="DO157" s="256"/>
    </row>
    <row r="158" spans="1:119" ht="15">
      <c r="A158" s="26">
        <v>47012</v>
      </c>
      <c r="B158" s="23" t="s">
        <v>771</v>
      </c>
      <c r="C158" s="97" t="s">
        <v>809</v>
      </c>
      <c r="D158" s="40" t="s">
        <v>345</v>
      </c>
      <c r="E158" s="90" t="s">
        <v>346</v>
      </c>
      <c r="F158" s="22" t="s">
        <v>987</v>
      </c>
      <c r="G158" s="35" t="s">
        <v>1406</v>
      </c>
      <c r="H158" s="33" t="s">
        <v>1753</v>
      </c>
      <c r="I158" s="16" t="s">
        <v>1406</v>
      </c>
      <c r="J158" s="44" t="s">
        <v>1407</v>
      </c>
      <c r="K158" s="16" t="s">
        <v>1408</v>
      </c>
      <c r="L158" s="104">
        <v>13072</v>
      </c>
      <c r="M158" s="59">
        <v>12846</v>
      </c>
      <c r="N158" s="71">
        <f t="shared" si="117"/>
        <v>-0.005864341688722814</v>
      </c>
      <c r="O158" s="59"/>
      <c r="P158" s="59"/>
      <c r="Q158" s="59"/>
      <c r="R158" s="105"/>
      <c r="S158" s="115">
        <v>0.09868421052631579</v>
      </c>
      <c r="T158" s="60">
        <v>0.129</v>
      </c>
      <c r="U158" s="61">
        <v>31481</v>
      </c>
      <c r="V158" s="61">
        <v>554</v>
      </c>
      <c r="W158" s="60">
        <v>0.04207466340269278</v>
      </c>
      <c r="X158" s="116">
        <v>164644</v>
      </c>
      <c r="Y158" s="315">
        <v>0.5652</v>
      </c>
      <c r="Z158" s="316">
        <v>0.0405</v>
      </c>
      <c r="AA158" s="316">
        <v>0.0613</v>
      </c>
      <c r="AB158" s="316">
        <v>0.1492</v>
      </c>
      <c r="AC158" s="316">
        <v>0.0049</v>
      </c>
      <c r="AD158" s="316">
        <v>0.15710000000000002</v>
      </c>
      <c r="AE158" s="316">
        <v>0.001</v>
      </c>
      <c r="AF158" s="316">
        <v>0.0208</v>
      </c>
      <c r="AG158" s="329">
        <v>3927.73</v>
      </c>
      <c r="AH158" s="329">
        <v>3.27</v>
      </c>
      <c r="AI158" s="330">
        <v>5525.05</v>
      </c>
      <c r="AJ158" s="315">
        <v>0.6154999999999999</v>
      </c>
      <c r="AK158" s="316">
        <v>0.1388</v>
      </c>
      <c r="AL158" s="316">
        <v>0.0336</v>
      </c>
      <c r="AM158" s="316">
        <v>0.1655</v>
      </c>
      <c r="AN158" s="316">
        <v>0.011200000000000002</v>
      </c>
      <c r="AO158" s="316">
        <v>0.0017000000000000001</v>
      </c>
      <c r="AP158" s="316">
        <v>0.0147</v>
      </c>
      <c r="AQ158" s="316">
        <v>0.019</v>
      </c>
      <c r="AR158" s="316">
        <v>0.9444</v>
      </c>
      <c r="AS158" s="316">
        <v>0.008100000000000001</v>
      </c>
      <c r="AT158" s="316">
        <v>0.004</v>
      </c>
      <c r="AU158" s="316">
        <v>0</v>
      </c>
      <c r="AV158" s="345">
        <v>0.0434</v>
      </c>
      <c r="AW158" s="359">
        <v>0</v>
      </c>
      <c r="AX158" s="354">
        <v>0</v>
      </c>
      <c r="AY158" s="354">
        <v>29.59</v>
      </c>
      <c r="AZ158" s="354">
        <v>0</v>
      </c>
      <c r="BA158" s="354">
        <v>5495.46</v>
      </c>
      <c r="BB158" s="354">
        <v>5525.05</v>
      </c>
      <c r="BC158" s="360">
        <v>29.59</v>
      </c>
      <c r="BD158" s="254">
        <v>273088</v>
      </c>
      <c r="BE158" s="254">
        <v>1871</v>
      </c>
      <c r="BF158" s="254">
        <v>253466</v>
      </c>
      <c r="BG158" s="254">
        <v>12926</v>
      </c>
      <c r="BH158" s="254">
        <v>4333</v>
      </c>
      <c r="BI158" s="254">
        <v>305</v>
      </c>
      <c r="BJ158" s="254">
        <v>11842</v>
      </c>
      <c r="BK158" s="254">
        <v>722</v>
      </c>
      <c r="BL158" s="254">
        <v>31902</v>
      </c>
      <c r="BM158" s="254">
        <v>12</v>
      </c>
      <c r="BN158" s="295">
        <v>376085</v>
      </c>
      <c r="BO158" s="296">
        <v>2577</v>
      </c>
      <c r="BP158" s="296">
        <v>207971</v>
      </c>
      <c r="BQ158" s="296">
        <v>10607</v>
      </c>
      <c r="BR158" s="62"/>
      <c r="BS158" s="126"/>
      <c r="BT158" s="62">
        <f t="shared" si="100"/>
        <v>649173</v>
      </c>
      <c r="BU158" s="62">
        <f t="shared" si="100"/>
        <v>4448</v>
      </c>
      <c r="BV158" s="253">
        <f t="shared" si="100"/>
        <v>461437</v>
      </c>
      <c r="BW158" s="253">
        <f t="shared" si="97"/>
        <v>23533</v>
      </c>
      <c r="BX158" s="62">
        <f t="shared" si="101"/>
        <v>4333</v>
      </c>
      <c r="BY158" s="62">
        <f t="shared" si="101"/>
        <v>305</v>
      </c>
      <c r="BZ158" s="62">
        <f t="shared" si="102"/>
        <v>11842</v>
      </c>
      <c r="CA158" s="62">
        <f t="shared" si="103"/>
        <v>722</v>
      </c>
      <c r="CB158" s="62">
        <f t="shared" si="118"/>
        <v>31902</v>
      </c>
      <c r="CC158" s="126">
        <f t="shared" si="118"/>
        <v>12</v>
      </c>
      <c r="CD158" s="369">
        <v>544430</v>
      </c>
      <c r="CE158" s="369">
        <v>37131</v>
      </c>
      <c r="CF158" s="152">
        <v>516319</v>
      </c>
      <c r="CG158" s="153">
        <v>35219</v>
      </c>
      <c r="CH158" s="153">
        <v>134066</v>
      </c>
      <c r="CI158" s="153">
        <v>9454</v>
      </c>
      <c r="CJ158" s="153"/>
      <c r="CK158" s="154"/>
      <c r="CL158" s="62">
        <f t="shared" si="119"/>
        <v>574631</v>
      </c>
      <c r="CM158" s="126">
        <f t="shared" si="120"/>
        <v>15836</v>
      </c>
      <c r="CN158" s="62">
        <f t="shared" si="98"/>
        <v>584056</v>
      </c>
      <c r="CO158" s="62">
        <f t="shared" si="99"/>
        <v>13184</v>
      </c>
      <c r="CP158" s="155">
        <f t="shared" si="121"/>
        <v>1158687</v>
      </c>
      <c r="CQ158" s="153">
        <f t="shared" si="122"/>
        <v>29020</v>
      </c>
      <c r="CR158" s="153">
        <f t="shared" si="123"/>
        <v>650385</v>
      </c>
      <c r="CS158" s="153">
        <f t="shared" si="124"/>
        <v>44673</v>
      </c>
      <c r="CT158" s="251">
        <v>11361</v>
      </c>
      <c r="CU158" s="153">
        <f t="shared" si="125"/>
        <v>1809072</v>
      </c>
      <c r="CV158" s="154">
        <f t="shared" si="126"/>
        <v>85054</v>
      </c>
      <c r="CW158" s="153">
        <f t="shared" si="104"/>
        <v>44.732290207068345</v>
      </c>
      <c r="CX158" s="153">
        <f t="shared" si="105"/>
        <v>1.2327572785302818</v>
      </c>
      <c r="CY158" s="153">
        <f t="shared" si="106"/>
        <v>45.4659816285225</v>
      </c>
      <c r="CZ158" s="153">
        <f t="shared" si="107"/>
        <v>1.026311692355597</v>
      </c>
      <c r="DA158" s="155">
        <f t="shared" si="108"/>
        <v>90.19827183559084</v>
      </c>
      <c r="DB158" s="155">
        <f t="shared" si="109"/>
        <v>2.259068970885879</v>
      </c>
      <c r="DC158" s="155">
        <f t="shared" si="110"/>
        <v>42.38128600342519</v>
      </c>
      <c r="DD158" s="155">
        <f t="shared" si="111"/>
        <v>2.890471742176553</v>
      </c>
      <c r="DE158" s="155">
        <f t="shared" si="112"/>
        <v>50.62937879495563</v>
      </c>
      <c r="DF158" s="63">
        <f t="shared" si="113"/>
        <v>3.4775805698271838</v>
      </c>
      <c r="DG158" s="63">
        <f t="shared" si="114"/>
        <v>0.8843998131714152</v>
      </c>
      <c r="DH158" s="155">
        <f t="shared" si="115"/>
        <v>140.8276506305465</v>
      </c>
      <c r="DI158" s="131">
        <f t="shared" si="116"/>
        <v>6.621049353884478</v>
      </c>
      <c r="DJ158" s="133" t="s">
        <v>838</v>
      </c>
      <c r="DK158" s="58"/>
      <c r="DL158" s="58"/>
      <c r="DM158" s="134" t="s">
        <v>839</v>
      </c>
      <c r="DN158" s="255"/>
      <c r="DO158" s="256"/>
    </row>
    <row r="159" spans="1:119" ht="15">
      <c r="A159" s="26">
        <v>47023</v>
      </c>
      <c r="B159" s="23" t="s">
        <v>772</v>
      </c>
      <c r="C159" s="97" t="s">
        <v>811</v>
      </c>
      <c r="D159" s="40" t="s">
        <v>347</v>
      </c>
      <c r="E159" s="90" t="s">
        <v>348</v>
      </c>
      <c r="F159" s="22" t="s">
        <v>985</v>
      </c>
      <c r="G159" s="35" t="s">
        <v>1754</v>
      </c>
      <c r="H159" s="33" t="s">
        <v>1755</v>
      </c>
      <c r="I159" s="22"/>
      <c r="J159" s="45"/>
      <c r="K159" s="22"/>
      <c r="L159" s="104">
        <v>947</v>
      </c>
      <c r="M159" s="59">
        <v>929</v>
      </c>
      <c r="N159" s="71">
        <f t="shared" si="117"/>
        <v>-0.006458557588805203</v>
      </c>
      <c r="O159" s="59"/>
      <c r="P159" s="59"/>
      <c r="Q159" s="59"/>
      <c r="R159" s="105"/>
      <c r="S159" s="115">
        <v>0.06863780359028511</v>
      </c>
      <c r="T159" s="60">
        <v>0.09300000000000001</v>
      </c>
      <c r="U159" s="61">
        <v>29592</v>
      </c>
      <c r="V159" s="61">
        <v>541</v>
      </c>
      <c r="W159" s="60">
        <v>0.03167898627243928</v>
      </c>
      <c r="X159" s="116">
        <v>91499</v>
      </c>
      <c r="Y159" s="315">
        <v>0.6512</v>
      </c>
      <c r="Z159" s="316">
        <v>0.24420000000000003</v>
      </c>
      <c r="AA159" s="316">
        <v>0</v>
      </c>
      <c r="AB159" s="316">
        <v>0</v>
      </c>
      <c r="AC159" s="316">
        <v>0</v>
      </c>
      <c r="AD159" s="316">
        <v>0.09300000000000001</v>
      </c>
      <c r="AE159" s="316">
        <v>0.0116</v>
      </c>
      <c r="AF159" s="316">
        <v>0</v>
      </c>
      <c r="AG159" s="329">
        <v>1385.56</v>
      </c>
      <c r="AH159" s="329">
        <v>0.67</v>
      </c>
      <c r="AI159" s="330">
        <v>2180.98</v>
      </c>
      <c r="AJ159" s="315">
        <v>0.5667</v>
      </c>
      <c r="AK159" s="316">
        <v>0.0889</v>
      </c>
      <c r="AL159" s="316">
        <v>0</v>
      </c>
      <c r="AM159" s="316">
        <v>0.2556</v>
      </c>
      <c r="AN159" s="316">
        <v>0.0444</v>
      </c>
      <c r="AO159" s="316">
        <v>0</v>
      </c>
      <c r="AP159" s="316">
        <v>0</v>
      </c>
      <c r="AQ159" s="316">
        <v>0.0444</v>
      </c>
      <c r="AR159" s="316"/>
      <c r="AS159" s="316"/>
      <c r="AT159" s="316"/>
      <c r="AU159" s="316"/>
      <c r="AV159" s="345"/>
      <c r="AW159" s="359">
        <v>0</v>
      </c>
      <c r="AX159" s="354">
        <v>0</v>
      </c>
      <c r="AY159" s="354">
        <v>0.87</v>
      </c>
      <c r="AZ159" s="354">
        <v>584.16</v>
      </c>
      <c r="BA159" s="354">
        <v>1595.95</v>
      </c>
      <c r="BB159" s="354">
        <v>2180.98</v>
      </c>
      <c r="BC159" s="360">
        <v>0.87</v>
      </c>
      <c r="BD159" s="254">
        <v>16853</v>
      </c>
      <c r="BE159" s="254">
        <v>115</v>
      </c>
      <c r="BF159" s="62"/>
      <c r="BG159" s="62"/>
      <c r="BH159" s="254">
        <v>3248</v>
      </c>
      <c r="BI159" s="254">
        <v>229</v>
      </c>
      <c r="BJ159" s="254">
        <v>8870</v>
      </c>
      <c r="BK159" s="254">
        <v>541</v>
      </c>
      <c r="BL159" s="254">
        <v>23940</v>
      </c>
      <c r="BM159" s="254">
        <v>9</v>
      </c>
      <c r="BN159" s="295">
        <v>14919</v>
      </c>
      <c r="BO159" s="296">
        <v>102</v>
      </c>
      <c r="BP159" s="62"/>
      <c r="BQ159" s="62"/>
      <c r="BR159" s="62"/>
      <c r="BS159" s="126"/>
      <c r="BT159" s="62">
        <f t="shared" si="100"/>
        <v>31772</v>
      </c>
      <c r="BU159" s="62">
        <f t="shared" si="100"/>
        <v>217</v>
      </c>
      <c r="BV159" s="253">
        <f t="shared" si="100"/>
        <v>0</v>
      </c>
      <c r="BW159" s="253">
        <f t="shared" si="97"/>
        <v>0</v>
      </c>
      <c r="BX159" s="62">
        <f t="shared" si="101"/>
        <v>3248</v>
      </c>
      <c r="BY159" s="62">
        <f t="shared" si="101"/>
        <v>229</v>
      </c>
      <c r="BZ159" s="62">
        <f t="shared" si="102"/>
        <v>8870</v>
      </c>
      <c r="CA159" s="62">
        <f t="shared" si="103"/>
        <v>541</v>
      </c>
      <c r="CB159" s="62">
        <f t="shared" si="118"/>
        <v>23940</v>
      </c>
      <c r="CC159" s="126">
        <f t="shared" si="118"/>
        <v>9</v>
      </c>
      <c r="CD159" s="369">
        <v>51574</v>
      </c>
      <c r="CE159" s="369">
        <v>3516</v>
      </c>
      <c r="CF159" s="152">
        <v>48314</v>
      </c>
      <c r="CG159" s="153">
        <v>3289</v>
      </c>
      <c r="CH159" s="153">
        <v>11864</v>
      </c>
      <c r="CI159" s="153">
        <v>838</v>
      </c>
      <c r="CJ159" s="153"/>
      <c r="CK159" s="154"/>
      <c r="CL159" s="62">
        <f t="shared" si="119"/>
        <v>52911</v>
      </c>
      <c r="CM159" s="126">
        <f t="shared" si="120"/>
        <v>894</v>
      </c>
      <c r="CN159" s="62">
        <f t="shared" si="98"/>
        <v>14919</v>
      </c>
      <c r="CO159" s="62">
        <f t="shared" si="99"/>
        <v>102</v>
      </c>
      <c r="CP159" s="155">
        <f t="shared" si="121"/>
        <v>67830</v>
      </c>
      <c r="CQ159" s="153">
        <f t="shared" si="122"/>
        <v>996</v>
      </c>
      <c r="CR159" s="153">
        <f t="shared" si="123"/>
        <v>60178</v>
      </c>
      <c r="CS159" s="153">
        <f t="shared" si="124"/>
        <v>4127</v>
      </c>
      <c r="CT159" s="251">
        <v>1621</v>
      </c>
      <c r="CU159" s="153">
        <f t="shared" si="125"/>
        <v>128008</v>
      </c>
      <c r="CV159" s="154">
        <f t="shared" si="126"/>
        <v>6744</v>
      </c>
      <c r="CW159" s="153">
        <f t="shared" si="104"/>
        <v>56.95479009687836</v>
      </c>
      <c r="CX159" s="153">
        <f t="shared" si="105"/>
        <v>0.9623250807319699</v>
      </c>
      <c r="CY159" s="153">
        <f t="shared" si="106"/>
        <v>16.059203444564048</v>
      </c>
      <c r="CZ159" s="153">
        <f t="shared" si="107"/>
        <v>0.10979547900968784</v>
      </c>
      <c r="DA159" s="155">
        <f t="shared" si="108"/>
        <v>73.01399354144242</v>
      </c>
      <c r="DB159" s="155">
        <f t="shared" si="109"/>
        <v>1.0721205597416577</v>
      </c>
      <c r="DC159" s="155">
        <f t="shared" si="110"/>
        <v>55.515608180839614</v>
      </c>
      <c r="DD159" s="155">
        <f t="shared" si="111"/>
        <v>3.784714747039828</v>
      </c>
      <c r="DE159" s="155">
        <f t="shared" si="112"/>
        <v>64.77717976318623</v>
      </c>
      <c r="DF159" s="63">
        <f t="shared" si="113"/>
        <v>4.442411194833154</v>
      </c>
      <c r="DG159" s="63">
        <f t="shared" si="114"/>
        <v>1.7448869752421958</v>
      </c>
      <c r="DH159" s="155">
        <f t="shared" si="115"/>
        <v>137.79117330462864</v>
      </c>
      <c r="DI159" s="131">
        <f t="shared" si="116"/>
        <v>7.259418729817007</v>
      </c>
      <c r="DJ159" s="133" t="s">
        <v>838</v>
      </c>
      <c r="DK159" s="58"/>
      <c r="DL159" s="58"/>
      <c r="DM159" s="134" t="s">
        <v>838</v>
      </c>
      <c r="DN159" s="255"/>
      <c r="DO159" s="256"/>
    </row>
    <row r="160" spans="1:119" ht="15">
      <c r="A160" s="26">
        <v>47026</v>
      </c>
      <c r="B160" s="23" t="s">
        <v>773</v>
      </c>
      <c r="C160" s="97" t="s">
        <v>810</v>
      </c>
      <c r="D160" s="40" t="s">
        <v>349</v>
      </c>
      <c r="E160" s="139"/>
      <c r="F160" s="22" t="s">
        <v>988</v>
      </c>
      <c r="G160" s="35" t="s">
        <v>1756</v>
      </c>
      <c r="H160" s="33" t="s">
        <v>1757</v>
      </c>
      <c r="I160" s="16" t="s">
        <v>1409</v>
      </c>
      <c r="J160" s="44" t="s">
        <v>1410</v>
      </c>
      <c r="K160" s="16" t="s">
        <v>1411</v>
      </c>
      <c r="L160" s="104">
        <v>950</v>
      </c>
      <c r="M160" s="59">
        <v>961</v>
      </c>
      <c r="N160" s="71">
        <f t="shared" si="117"/>
        <v>0.003815469996531373</v>
      </c>
      <c r="O160" s="74"/>
      <c r="P160" s="74"/>
      <c r="Q160" s="74"/>
      <c r="R160" s="108"/>
      <c r="S160" s="115">
        <v>0.06315789473684211</v>
      </c>
      <c r="T160" s="60">
        <v>0.083</v>
      </c>
      <c r="U160" s="61">
        <v>33498</v>
      </c>
      <c r="V160" s="61">
        <v>571</v>
      </c>
      <c r="W160" s="60">
        <v>0.031578947368421054</v>
      </c>
      <c r="X160" s="116">
        <v>164528</v>
      </c>
      <c r="Y160" s="315">
        <v>0.8295</v>
      </c>
      <c r="Z160" s="316">
        <v>0.011399999999999999</v>
      </c>
      <c r="AA160" s="316">
        <v>0</v>
      </c>
      <c r="AB160" s="316">
        <v>0.056799999999999996</v>
      </c>
      <c r="AC160" s="316">
        <v>0</v>
      </c>
      <c r="AD160" s="316">
        <v>0.0795</v>
      </c>
      <c r="AE160" s="316">
        <v>0</v>
      </c>
      <c r="AF160" s="316">
        <v>0.0227</v>
      </c>
      <c r="AG160" s="329">
        <v>3541.05</v>
      </c>
      <c r="AH160" s="329">
        <v>0.27</v>
      </c>
      <c r="AI160" s="330">
        <v>3595.93</v>
      </c>
      <c r="AJ160" s="315">
        <v>0.5714</v>
      </c>
      <c r="AK160" s="316">
        <v>0.12240000000000001</v>
      </c>
      <c r="AL160" s="316">
        <v>0</v>
      </c>
      <c r="AM160" s="316">
        <v>0.2041</v>
      </c>
      <c r="AN160" s="316">
        <v>0.051</v>
      </c>
      <c r="AO160" s="316">
        <v>0</v>
      </c>
      <c r="AP160" s="316">
        <v>0</v>
      </c>
      <c r="AQ160" s="316">
        <v>0.051</v>
      </c>
      <c r="AR160" s="316"/>
      <c r="AS160" s="316"/>
      <c r="AT160" s="316"/>
      <c r="AU160" s="316"/>
      <c r="AV160" s="345"/>
      <c r="AW160" s="359">
        <v>0</v>
      </c>
      <c r="AX160" s="354">
        <v>0</v>
      </c>
      <c r="AY160" s="354">
        <v>0</v>
      </c>
      <c r="AZ160" s="354">
        <v>0</v>
      </c>
      <c r="BA160" s="354">
        <v>3595.93</v>
      </c>
      <c r="BB160" s="354">
        <v>0</v>
      </c>
      <c r="BC160" s="363"/>
      <c r="BD160" s="254">
        <v>22022</v>
      </c>
      <c r="BE160" s="254">
        <v>151</v>
      </c>
      <c r="BF160" s="254"/>
      <c r="BG160" s="254"/>
      <c r="BH160" s="254">
        <v>3754</v>
      </c>
      <c r="BI160" s="254">
        <v>265</v>
      </c>
      <c r="BJ160" s="254">
        <v>10244</v>
      </c>
      <c r="BK160" s="254">
        <v>625</v>
      </c>
      <c r="BL160" s="254">
        <v>27688</v>
      </c>
      <c r="BM160" s="254">
        <v>10</v>
      </c>
      <c r="BN160" s="295">
        <v>16992</v>
      </c>
      <c r="BO160" s="296">
        <v>116</v>
      </c>
      <c r="BP160" s="62"/>
      <c r="BQ160" s="62"/>
      <c r="BR160" s="296"/>
      <c r="BS160" s="300">
        <v>265</v>
      </c>
      <c r="BT160" s="62">
        <f t="shared" si="100"/>
        <v>39014</v>
      </c>
      <c r="BU160" s="62">
        <f t="shared" si="100"/>
        <v>267</v>
      </c>
      <c r="BV160" s="253">
        <f t="shared" si="100"/>
        <v>0</v>
      </c>
      <c r="BW160" s="253">
        <f t="shared" si="97"/>
        <v>0</v>
      </c>
      <c r="BX160" s="62">
        <f t="shared" si="101"/>
        <v>3754</v>
      </c>
      <c r="BY160" s="62">
        <f t="shared" si="101"/>
        <v>265</v>
      </c>
      <c r="BZ160" s="62">
        <f t="shared" si="102"/>
        <v>10244</v>
      </c>
      <c r="CA160" s="62">
        <f t="shared" si="103"/>
        <v>625</v>
      </c>
      <c r="CB160" s="62">
        <f t="shared" si="118"/>
        <v>27688</v>
      </c>
      <c r="CC160" s="126">
        <f t="shared" si="118"/>
        <v>10</v>
      </c>
      <c r="CD160" s="369">
        <v>48343</v>
      </c>
      <c r="CE160" s="369">
        <v>3305</v>
      </c>
      <c r="CF160" s="152">
        <v>46401</v>
      </c>
      <c r="CG160" s="153">
        <v>3165</v>
      </c>
      <c r="CH160" s="153">
        <v>15629</v>
      </c>
      <c r="CI160" s="153">
        <v>1102</v>
      </c>
      <c r="CJ160" s="153"/>
      <c r="CK160" s="154"/>
      <c r="CL160" s="62">
        <f t="shared" si="119"/>
        <v>63708</v>
      </c>
      <c r="CM160" s="126">
        <f t="shared" si="120"/>
        <v>1051</v>
      </c>
      <c r="CN160" s="62">
        <f t="shared" si="98"/>
        <v>16992</v>
      </c>
      <c r="CO160" s="62">
        <f t="shared" si="99"/>
        <v>381</v>
      </c>
      <c r="CP160" s="155">
        <f t="shared" si="121"/>
        <v>80700</v>
      </c>
      <c r="CQ160" s="153">
        <f t="shared" si="122"/>
        <v>1167</v>
      </c>
      <c r="CR160" s="153">
        <f t="shared" si="123"/>
        <v>62030</v>
      </c>
      <c r="CS160" s="153">
        <f t="shared" si="124"/>
        <v>4267</v>
      </c>
      <c r="CT160" s="245">
        <v>1632</v>
      </c>
      <c r="CU160" s="153">
        <f t="shared" si="125"/>
        <v>142730</v>
      </c>
      <c r="CV160" s="154">
        <f t="shared" si="126"/>
        <v>7066</v>
      </c>
      <c r="CW160" s="153">
        <f t="shared" si="104"/>
        <v>66.29344432882414</v>
      </c>
      <c r="CX160" s="153">
        <f t="shared" si="105"/>
        <v>1.093652445369407</v>
      </c>
      <c r="CY160" s="153">
        <f t="shared" si="106"/>
        <v>17.681581685744018</v>
      </c>
      <c r="CZ160" s="153">
        <f t="shared" si="107"/>
        <v>0.3964620187304891</v>
      </c>
      <c r="DA160" s="155">
        <f t="shared" si="108"/>
        <v>83.97502601456816</v>
      </c>
      <c r="DB160" s="155">
        <f t="shared" si="109"/>
        <v>1.2143600416233091</v>
      </c>
      <c r="DC160" s="155">
        <f t="shared" si="110"/>
        <v>50.30489073881373</v>
      </c>
      <c r="DD160" s="155">
        <f t="shared" si="111"/>
        <v>3.4391259105098855</v>
      </c>
      <c r="DE160" s="155">
        <f t="shared" si="112"/>
        <v>64.54734651404787</v>
      </c>
      <c r="DF160" s="63">
        <f t="shared" si="113"/>
        <v>4.440166493236212</v>
      </c>
      <c r="DG160" s="63">
        <f t="shared" si="114"/>
        <v>1.6982310093652446</v>
      </c>
      <c r="DH160" s="155">
        <f t="shared" si="115"/>
        <v>148.52237252861602</v>
      </c>
      <c r="DI160" s="131">
        <f t="shared" si="116"/>
        <v>7.352757544224766</v>
      </c>
      <c r="DJ160" s="133" t="s">
        <v>838</v>
      </c>
      <c r="DK160" s="58"/>
      <c r="DL160" s="58"/>
      <c r="DM160" s="134" t="s">
        <v>839</v>
      </c>
      <c r="DN160" s="255"/>
      <c r="DO160" s="256"/>
    </row>
    <row r="161" spans="1:119" ht="15">
      <c r="A161" s="31">
        <v>47030</v>
      </c>
      <c r="B161" s="24" t="s">
        <v>774</v>
      </c>
      <c r="C161" s="98" t="s">
        <v>810</v>
      </c>
      <c r="D161" s="38" t="s">
        <v>350</v>
      </c>
      <c r="E161" s="92" t="s">
        <v>351</v>
      </c>
      <c r="F161" s="25" t="s">
        <v>989</v>
      </c>
      <c r="G161" s="39" t="s">
        <v>1412</v>
      </c>
      <c r="H161" s="34" t="s">
        <v>1758</v>
      </c>
      <c r="I161" s="18" t="s">
        <v>1412</v>
      </c>
      <c r="J161" s="46" t="s">
        <v>1413</v>
      </c>
      <c r="K161" s="18" t="s">
        <v>1414</v>
      </c>
      <c r="L161" s="106">
        <v>443</v>
      </c>
      <c r="M161" s="64">
        <v>453</v>
      </c>
      <c r="N161" s="147">
        <f t="shared" si="117"/>
        <v>0.007358351729212657</v>
      </c>
      <c r="O161" s="64"/>
      <c r="P161" s="64"/>
      <c r="Q161" s="64"/>
      <c r="R161" s="107"/>
      <c r="S161" s="117">
        <v>0.10158013544018059</v>
      </c>
      <c r="T161" s="66">
        <v>0.08</v>
      </c>
      <c r="U161" s="67">
        <v>31282</v>
      </c>
      <c r="V161" s="67">
        <v>480</v>
      </c>
      <c r="W161" s="66">
        <v>0.022573363431151242</v>
      </c>
      <c r="X161" s="118">
        <v>120181</v>
      </c>
      <c r="Y161" s="317">
        <v>0.8049</v>
      </c>
      <c r="Z161" s="318">
        <v>0.024399999999999998</v>
      </c>
      <c r="AA161" s="318">
        <v>0</v>
      </c>
      <c r="AB161" s="318">
        <v>0.0732</v>
      </c>
      <c r="AC161" s="318">
        <v>0</v>
      </c>
      <c r="AD161" s="318">
        <v>0.0732</v>
      </c>
      <c r="AE161" s="318">
        <v>0</v>
      </c>
      <c r="AF161" s="318">
        <v>0.024399999999999998</v>
      </c>
      <c r="AG161" s="331">
        <v>949.33</v>
      </c>
      <c r="AH161" s="331">
        <v>0.48</v>
      </c>
      <c r="AI161" s="332">
        <v>1290.36</v>
      </c>
      <c r="AJ161" s="317">
        <v>0.55</v>
      </c>
      <c r="AK161" s="318">
        <v>0.2</v>
      </c>
      <c r="AL161" s="318">
        <v>0</v>
      </c>
      <c r="AM161" s="318">
        <v>0.15</v>
      </c>
      <c r="AN161" s="318">
        <v>0</v>
      </c>
      <c r="AO161" s="318">
        <v>0</v>
      </c>
      <c r="AP161" s="318">
        <v>0</v>
      </c>
      <c r="AQ161" s="318">
        <v>0.1</v>
      </c>
      <c r="AR161" s="318"/>
      <c r="AS161" s="318"/>
      <c r="AT161" s="318"/>
      <c r="AU161" s="318"/>
      <c r="AV161" s="346"/>
      <c r="AW161" s="361">
        <v>0</v>
      </c>
      <c r="AX161" s="355">
        <v>0</v>
      </c>
      <c r="AY161" s="355">
        <v>0</v>
      </c>
      <c r="AZ161" s="355">
        <v>250.04</v>
      </c>
      <c r="BA161" s="355">
        <v>1037.29</v>
      </c>
      <c r="BB161" s="355">
        <v>1287.33</v>
      </c>
      <c r="BC161" s="362">
        <v>0</v>
      </c>
      <c r="BD161" s="270">
        <v>10800</v>
      </c>
      <c r="BE161" s="270">
        <v>74</v>
      </c>
      <c r="BF161" s="68"/>
      <c r="BG161" s="68"/>
      <c r="BH161" s="270">
        <v>1991</v>
      </c>
      <c r="BI161" s="270">
        <v>140</v>
      </c>
      <c r="BJ161" s="270">
        <v>5433</v>
      </c>
      <c r="BK161" s="270">
        <v>331</v>
      </c>
      <c r="BL161" s="270">
        <v>14691</v>
      </c>
      <c r="BM161" s="270">
        <v>5</v>
      </c>
      <c r="BN161" s="299">
        <v>5868</v>
      </c>
      <c r="BO161" s="271">
        <v>40</v>
      </c>
      <c r="BP161" s="68"/>
      <c r="BQ161" s="68"/>
      <c r="BR161" s="68"/>
      <c r="BS161" s="128"/>
      <c r="BT161" s="127">
        <f t="shared" si="100"/>
        <v>16668</v>
      </c>
      <c r="BU161" s="68">
        <f t="shared" si="100"/>
        <v>114</v>
      </c>
      <c r="BV161" s="272">
        <f t="shared" si="100"/>
        <v>0</v>
      </c>
      <c r="BW161" s="272">
        <f t="shared" si="97"/>
        <v>0</v>
      </c>
      <c r="BX161" s="68">
        <f t="shared" si="101"/>
        <v>1991</v>
      </c>
      <c r="BY161" s="68">
        <f t="shared" si="101"/>
        <v>140</v>
      </c>
      <c r="BZ161" s="68">
        <f t="shared" si="102"/>
        <v>5433</v>
      </c>
      <c r="CA161" s="68">
        <f t="shared" si="103"/>
        <v>331</v>
      </c>
      <c r="CB161" s="68">
        <f t="shared" si="118"/>
        <v>14691</v>
      </c>
      <c r="CC161" s="128">
        <f t="shared" si="118"/>
        <v>5</v>
      </c>
      <c r="CD161" s="372">
        <v>17751</v>
      </c>
      <c r="CE161" s="376">
        <v>1205</v>
      </c>
      <c r="CF161" s="156">
        <v>15447</v>
      </c>
      <c r="CG161" s="157">
        <v>1047</v>
      </c>
      <c r="CH161" s="157">
        <v>14796</v>
      </c>
      <c r="CI161" s="157">
        <v>1042</v>
      </c>
      <c r="CJ161" s="157"/>
      <c r="CK161" s="189"/>
      <c r="CL161" s="62">
        <f t="shared" si="119"/>
        <v>32915</v>
      </c>
      <c r="CM161" s="126">
        <f t="shared" si="120"/>
        <v>550</v>
      </c>
      <c r="CN161" s="68">
        <f t="shared" si="98"/>
        <v>5868</v>
      </c>
      <c r="CO161" s="68">
        <f t="shared" si="99"/>
        <v>40</v>
      </c>
      <c r="CP161" s="377">
        <f t="shared" si="121"/>
        <v>38783</v>
      </c>
      <c r="CQ161" s="188">
        <f t="shared" si="122"/>
        <v>590</v>
      </c>
      <c r="CR161" s="188">
        <f t="shared" si="123"/>
        <v>30243</v>
      </c>
      <c r="CS161" s="188">
        <f t="shared" si="124"/>
        <v>2089</v>
      </c>
      <c r="CT161" s="246">
        <v>785</v>
      </c>
      <c r="CU161" s="188">
        <f t="shared" si="125"/>
        <v>69026</v>
      </c>
      <c r="CV161" s="158">
        <f t="shared" si="126"/>
        <v>3464</v>
      </c>
      <c r="CW161" s="157">
        <f t="shared" si="104"/>
        <v>72.66004415011038</v>
      </c>
      <c r="CX161" s="157">
        <f t="shared" si="105"/>
        <v>1.2141280353200883</v>
      </c>
      <c r="CY161" s="157">
        <f t="shared" si="106"/>
        <v>12.95364238410596</v>
      </c>
      <c r="CZ161" s="157">
        <f t="shared" si="107"/>
        <v>0.08830022075055188</v>
      </c>
      <c r="DA161" s="159">
        <f t="shared" si="108"/>
        <v>85.61368653421634</v>
      </c>
      <c r="DB161" s="159">
        <f t="shared" si="109"/>
        <v>1.3024282560706402</v>
      </c>
      <c r="DC161" s="159">
        <f t="shared" si="110"/>
        <v>39.18543046357616</v>
      </c>
      <c r="DD161" s="159">
        <f t="shared" si="111"/>
        <v>2.6600441501103753</v>
      </c>
      <c r="DE161" s="159">
        <f t="shared" si="112"/>
        <v>66.76158940397352</v>
      </c>
      <c r="DF161" s="69">
        <f t="shared" si="113"/>
        <v>4.6114790286975715</v>
      </c>
      <c r="DG161" s="69">
        <f t="shared" si="114"/>
        <v>1.7328918322295805</v>
      </c>
      <c r="DH161" s="159">
        <f t="shared" si="115"/>
        <v>152.37527593818987</v>
      </c>
      <c r="DI161" s="132">
        <f t="shared" si="116"/>
        <v>7.6467991169977925</v>
      </c>
      <c r="DJ161" s="135" t="s">
        <v>838</v>
      </c>
      <c r="DK161" s="70"/>
      <c r="DL161" s="70"/>
      <c r="DM161" s="136" t="s">
        <v>838</v>
      </c>
      <c r="DN161" s="255"/>
      <c r="DO161" s="256"/>
    </row>
    <row r="162" spans="1:119" ht="15">
      <c r="A162" s="26">
        <v>49000</v>
      </c>
      <c r="B162" s="23" t="s">
        <v>775</v>
      </c>
      <c r="C162" s="97" t="s">
        <v>807</v>
      </c>
      <c r="D162" s="40" t="s">
        <v>352</v>
      </c>
      <c r="E162" s="90" t="s">
        <v>353</v>
      </c>
      <c r="F162" s="22" t="s">
        <v>990</v>
      </c>
      <c r="G162" s="35" t="s">
        <v>1759</v>
      </c>
      <c r="H162" s="33" t="s">
        <v>1760</v>
      </c>
      <c r="I162" s="16" t="s">
        <v>1415</v>
      </c>
      <c r="J162" s="44" t="s">
        <v>1416</v>
      </c>
      <c r="K162" s="16" t="s">
        <v>1417</v>
      </c>
      <c r="L162" s="104">
        <v>38803</v>
      </c>
      <c r="M162" s="59">
        <v>39380</v>
      </c>
      <c r="N162" s="71">
        <f t="shared" si="117"/>
        <v>0.004884035889622496</v>
      </c>
      <c r="O162" s="72">
        <v>37982</v>
      </c>
      <c r="P162" s="72">
        <v>38085</v>
      </c>
      <c r="Q162" s="72">
        <v>38614</v>
      </c>
      <c r="R162" s="105">
        <f>(L162/Q162-1)/-1</f>
        <v>-0.004894597814264268</v>
      </c>
      <c r="S162" s="115"/>
      <c r="T162" s="60">
        <v>0.141</v>
      </c>
      <c r="U162" s="61">
        <v>31344</v>
      </c>
      <c r="V162" s="61">
        <v>586</v>
      </c>
      <c r="W162" s="60">
        <v>0.024096075045743886</v>
      </c>
      <c r="X162" s="116">
        <v>132285</v>
      </c>
      <c r="Y162" s="313">
        <v>0.7328</v>
      </c>
      <c r="Z162" s="314">
        <v>0.0647</v>
      </c>
      <c r="AA162" s="314">
        <v>0.051500000000000004</v>
      </c>
      <c r="AB162" s="314">
        <v>0.024700000000000003</v>
      </c>
      <c r="AC162" s="314">
        <v>0.0003</v>
      </c>
      <c r="AD162" s="314">
        <v>0.0713</v>
      </c>
      <c r="AE162" s="314">
        <v>0.0031</v>
      </c>
      <c r="AF162" s="314">
        <v>0.051500000000000004</v>
      </c>
      <c r="AG162" s="333"/>
      <c r="AH162" s="327"/>
      <c r="AI162" s="328"/>
      <c r="AJ162" s="313">
        <v>0.7551000000000001</v>
      </c>
      <c r="AK162" s="314">
        <v>0.0933</v>
      </c>
      <c r="AL162" s="314">
        <v>0.0128</v>
      </c>
      <c r="AM162" s="314">
        <v>0.109</v>
      </c>
      <c r="AN162" s="314">
        <v>0.0131</v>
      </c>
      <c r="AO162" s="314">
        <v>0.0013</v>
      </c>
      <c r="AP162" s="314">
        <v>0.001</v>
      </c>
      <c r="AQ162" s="314">
        <v>0.0144</v>
      </c>
      <c r="AR162" s="314">
        <v>0</v>
      </c>
      <c r="AS162" s="314">
        <v>0</v>
      </c>
      <c r="AT162" s="314">
        <v>0</v>
      </c>
      <c r="AU162" s="314">
        <v>0</v>
      </c>
      <c r="AV162" s="351">
        <v>0</v>
      </c>
      <c r="AW162" s="359">
        <v>0</v>
      </c>
      <c r="AX162" s="354">
        <v>15.93</v>
      </c>
      <c r="AY162" s="354">
        <v>0.01</v>
      </c>
      <c r="AZ162" s="354">
        <v>0.63</v>
      </c>
      <c r="BA162" s="354">
        <v>83.44</v>
      </c>
      <c r="BB162" s="354">
        <v>100</v>
      </c>
      <c r="BC162" s="360">
        <v>15.93</v>
      </c>
      <c r="BD162" s="254">
        <v>783297</v>
      </c>
      <c r="BE162" s="254">
        <v>5367</v>
      </c>
      <c r="BF162" s="254">
        <v>1193248</v>
      </c>
      <c r="BG162" s="254">
        <v>60856</v>
      </c>
      <c r="BH162" s="254">
        <v>22591</v>
      </c>
      <c r="BI162" s="254">
        <v>1592</v>
      </c>
      <c r="BJ162" s="254">
        <v>61585</v>
      </c>
      <c r="BK162" s="254">
        <v>3757</v>
      </c>
      <c r="BL162" s="254">
        <v>166844</v>
      </c>
      <c r="BM162" s="254">
        <v>62</v>
      </c>
      <c r="BN162" s="295">
        <v>548276</v>
      </c>
      <c r="BO162" s="296">
        <v>3757</v>
      </c>
      <c r="BP162" s="296">
        <v>383878</v>
      </c>
      <c r="BQ162" s="296">
        <v>19578</v>
      </c>
      <c r="BR162" s="62"/>
      <c r="BS162" s="126"/>
      <c r="BT162" s="62">
        <f t="shared" si="100"/>
        <v>1331573</v>
      </c>
      <c r="BU162" s="62">
        <f t="shared" si="100"/>
        <v>9124</v>
      </c>
      <c r="BV162" s="253">
        <f t="shared" si="100"/>
        <v>1577126</v>
      </c>
      <c r="BW162" s="253">
        <f t="shared" si="97"/>
        <v>80434</v>
      </c>
      <c r="BX162" s="62">
        <f t="shared" si="101"/>
        <v>22591</v>
      </c>
      <c r="BY162" s="62">
        <f t="shared" si="101"/>
        <v>1592</v>
      </c>
      <c r="BZ162" s="62">
        <f t="shared" si="102"/>
        <v>61585</v>
      </c>
      <c r="CA162" s="62">
        <f t="shared" si="103"/>
        <v>3757</v>
      </c>
      <c r="CB162" s="62">
        <f t="shared" si="118"/>
        <v>166844</v>
      </c>
      <c r="CC162" s="126">
        <f t="shared" si="118"/>
        <v>62</v>
      </c>
      <c r="CD162" s="369">
        <v>1860073</v>
      </c>
      <c r="CE162" s="369">
        <v>127051</v>
      </c>
      <c r="CF162" s="152">
        <v>1727560</v>
      </c>
      <c r="CG162" s="153">
        <v>117814</v>
      </c>
      <c r="CH162" s="153">
        <v>654297</v>
      </c>
      <c r="CI162" s="153">
        <v>46138</v>
      </c>
      <c r="CJ162" s="153">
        <v>16584</v>
      </c>
      <c r="CK162" s="154">
        <v>663</v>
      </c>
      <c r="CL162" s="384">
        <f t="shared" si="119"/>
        <v>2227565</v>
      </c>
      <c r="CM162" s="124">
        <f t="shared" si="120"/>
        <v>71634</v>
      </c>
      <c r="CN162" s="62">
        <f t="shared" si="98"/>
        <v>932154</v>
      </c>
      <c r="CO162" s="62">
        <f t="shared" si="99"/>
        <v>23335</v>
      </c>
      <c r="CP162" s="155">
        <f t="shared" si="121"/>
        <v>3159719</v>
      </c>
      <c r="CQ162" s="153">
        <f t="shared" si="122"/>
        <v>94969</v>
      </c>
      <c r="CR162" s="153">
        <f t="shared" si="123"/>
        <v>2398441</v>
      </c>
      <c r="CS162" s="153">
        <f t="shared" si="124"/>
        <v>164615</v>
      </c>
      <c r="CT162" s="245">
        <v>30363</v>
      </c>
      <c r="CU162" s="153">
        <f t="shared" si="125"/>
        <v>5558160</v>
      </c>
      <c r="CV162" s="154">
        <f t="shared" si="126"/>
        <v>289947</v>
      </c>
      <c r="CW162" s="153">
        <f t="shared" si="104"/>
        <v>56.565896394108684</v>
      </c>
      <c r="CX162" s="153">
        <f t="shared" si="105"/>
        <v>1.8190452006094464</v>
      </c>
      <c r="CY162" s="153">
        <f t="shared" si="106"/>
        <v>23.67074657186389</v>
      </c>
      <c r="CZ162" s="153">
        <f t="shared" si="107"/>
        <v>0.5925596749619096</v>
      </c>
      <c r="DA162" s="155">
        <f t="shared" si="108"/>
        <v>80.23664296597258</v>
      </c>
      <c r="DB162" s="155">
        <f t="shared" si="109"/>
        <v>2.411604875571356</v>
      </c>
      <c r="DC162" s="155">
        <f t="shared" si="110"/>
        <v>47.23395124428644</v>
      </c>
      <c r="DD162" s="155">
        <f t="shared" si="111"/>
        <v>3.226282376841036</v>
      </c>
      <c r="DE162" s="155">
        <f t="shared" si="112"/>
        <v>60.905053326561706</v>
      </c>
      <c r="DF162" s="63">
        <f t="shared" si="113"/>
        <v>4.180167597765363</v>
      </c>
      <c r="DG162" s="63">
        <f t="shared" si="114"/>
        <v>0.7710259014728289</v>
      </c>
      <c r="DH162" s="155">
        <f t="shared" si="115"/>
        <v>141.14169629253428</v>
      </c>
      <c r="DI162" s="131">
        <f t="shared" si="116"/>
        <v>7.3627983748095485</v>
      </c>
      <c r="DJ162" s="133" t="s">
        <v>838</v>
      </c>
      <c r="DK162" s="58"/>
      <c r="DL162" s="58"/>
      <c r="DM162" s="134" t="s">
        <v>838</v>
      </c>
      <c r="DN162" s="255"/>
      <c r="DO162" s="256"/>
    </row>
    <row r="163" spans="1:119" ht="15">
      <c r="A163" s="26">
        <v>49005</v>
      </c>
      <c r="B163" s="23" t="s">
        <v>776</v>
      </c>
      <c r="C163" s="97" t="s">
        <v>808</v>
      </c>
      <c r="D163" s="40" t="s">
        <v>354</v>
      </c>
      <c r="E163" s="90" t="s">
        <v>355</v>
      </c>
      <c r="F163" s="22" t="s">
        <v>991</v>
      </c>
      <c r="G163" s="35" t="s">
        <v>1418</v>
      </c>
      <c r="H163" s="33" t="s">
        <v>1761</v>
      </c>
      <c r="I163" s="16" t="s">
        <v>1418</v>
      </c>
      <c r="J163" s="44" t="s">
        <v>1419</v>
      </c>
      <c r="K163" s="16" t="s">
        <v>1420</v>
      </c>
      <c r="L163" s="104">
        <v>9328</v>
      </c>
      <c r="M163" s="59">
        <v>9226</v>
      </c>
      <c r="N163" s="71">
        <f t="shared" si="117"/>
        <v>-0.003685237372642517</v>
      </c>
      <c r="O163" s="59"/>
      <c r="P163" s="59"/>
      <c r="Q163" s="59"/>
      <c r="R163" s="105"/>
      <c r="S163" s="115">
        <v>0.09862778730703259</v>
      </c>
      <c r="T163" s="60">
        <v>0.094</v>
      </c>
      <c r="U163" s="61">
        <v>41936</v>
      </c>
      <c r="V163" s="61">
        <v>586</v>
      </c>
      <c r="W163" s="60">
        <v>0.021976843910806176</v>
      </c>
      <c r="X163" s="116">
        <v>115171</v>
      </c>
      <c r="Y163" s="315">
        <v>0.629</v>
      </c>
      <c r="Z163" s="316">
        <v>0.1255</v>
      </c>
      <c r="AA163" s="316">
        <v>0.0966</v>
      </c>
      <c r="AB163" s="316">
        <v>0.0166</v>
      </c>
      <c r="AC163" s="316">
        <v>0</v>
      </c>
      <c r="AD163" s="316">
        <v>0.10339999999999999</v>
      </c>
      <c r="AE163" s="316">
        <v>0</v>
      </c>
      <c r="AF163" s="316">
        <v>0.028999999999999998</v>
      </c>
      <c r="AG163" s="329">
        <v>6409.47</v>
      </c>
      <c r="AH163" s="329">
        <v>1.44</v>
      </c>
      <c r="AI163" s="330">
        <v>25948.99</v>
      </c>
      <c r="AJ163" s="315">
        <v>0.816</v>
      </c>
      <c r="AK163" s="316">
        <v>0.0872</v>
      </c>
      <c r="AL163" s="316">
        <v>0.0203</v>
      </c>
      <c r="AM163" s="316">
        <v>0.059699999999999996</v>
      </c>
      <c r="AN163" s="316">
        <v>0.0036</v>
      </c>
      <c r="AO163" s="316">
        <v>0.0036</v>
      </c>
      <c r="AP163" s="316">
        <v>0.0024</v>
      </c>
      <c r="AQ163" s="316">
        <v>0.0072</v>
      </c>
      <c r="AR163" s="316">
        <v>0.8928</v>
      </c>
      <c r="AS163" s="316">
        <v>0.0297</v>
      </c>
      <c r="AT163" s="316">
        <v>0</v>
      </c>
      <c r="AU163" s="316">
        <v>0.0258</v>
      </c>
      <c r="AV163" s="345">
        <v>0.051699999999999996</v>
      </c>
      <c r="AW163" s="359">
        <v>0</v>
      </c>
      <c r="AX163" s="354">
        <v>24.55</v>
      </c>
      <c r="AY163" s="354">
        <v>463.2</v>
      </c>
      <c r="AZ163" s="354">
        <v>509.37</v>
      </c>
      <c r="BA163" s="354">
        <v>24655.26</v>
      </c>
      <c r="BB163" s="354">
        <v>25652.38</v>
      </c>
      <c r="BC163" s="360">
        <v>487.74</v>
      </c>
      <c r="BD163" s="254">
        <v>168562</v>
      </c>
      <c r="BE163" s="254">
        <v>1155</v>
      </c>
      <c r="BF163" s="254">
        <v>233082</v>
      </c>
      <c r="BG163" s="254">
        <v>11887</v>
      </c>
      <c r="BH163" s="254">
        <v>7189</v>
      </c>
      <c r="BI163" s="254">
        <v>507</v>
      </c>
      <c r="BJ163" s="254">
        <v>19607</v>
      </c>
      <c r="BK163" s="254">
        <v>1196</v>
      </c>
      <c r="BL163" s="254">
        <v>53057</v>
      </c>
      <c r="BM163" s="254">
        <v>20</v>
      </c>
      <c r="BN163" s="295">
        <v>129712</v>
      </c>
      <c r="BO163" s="296">
        <v>889</v>
      </c>
      <c r="BP163" s="296">
        <v>108007</v>
      </c>
      <c r="BQ163" s="296">
        <v>5508</v>
      </c>
      <c r="BR163" s="62"/>
      <c r="BS163" s="126"/>
      <c r="BT163" s="62">
        <f t="shared" si="100"/>
        <v>298274</v>
      </c>
      <c r="BU163" s="62">
        <f t="shared" si="100"/>
        <v>2044</v>
      </c>
      <c r="BV163" s="253">
        <f t="shared" si="100"/>
        <v>341089</v>
      </c>
      <c r="BW163" s="253">
        <f t="shared" si="97"/>
        <v>17395</v>
      </c>
      <c r="BX163" s="62">
        <f t="shared" si="101"/>
        <v>7189</v>
      </c>
      <c r="BY163" s="62">
        <f t="shared" si="101"/>
        <v>507</v>
      </c>
      <c r="BZ163" s="62">
        <f t="shared" si="102"/>
        <v>19607</v>
      </c>
      <c r="CA163" s="62">
        <f t="shared" si="103"/>
        <v>1196</v>
      </c>
      <c r="CB163" s="62">
        <f t="shared" si="118"/>
        <v>53057</v>
      </c>
      <c r="CC163" s="126">
        <f t="shared" si="118"/>
        <v>20</v>
      </c>
      <c r="CD163" s="369">
        <v>485858</v>
      </c>
      <c r="CE163" s="369">
        <v>33134</v>
      </c>
      <c r="CF163" s="152">
        <v>458191</v>
      </c>
      <c r="CG163" s="153">
        <v>31212</v>
      </c>
      <c r="CH163" s="153">
        <v>177007</v>
      </c>
      <c r="CI163" s="153">
        <v>12471</v>
      </c>
      <c r="CJ163" s="153">
        <v>5657</v>
      </c>
      <c r="CK163" s="154">
        <v>227</v>
      </c>
      <c r="CL163" s="125">
        <f t="shared" si="119"/>
        <v>481497</v>
      </c>
      <c r="CM163" s="126">
        <f t="shared" si="120"/>
        <v>14765</v>
      </c>
      <c r="CN163" s="62">
        <f aca="true" t="shared" si="127" ref="CN163:CN191">BN163+BP163+BR163</f>
        <v>237719</v>
      </c>
      <c r="CO163" s="62">
        <f aca="true" t="shared" si="128" ref="CO163:CO191">BO163+BQ163+BS163</f>
        <v>6397</v>
      </c>
      <c r="CP163" s="155">
        <f t="shared" si="121"/>
        <v>719216</v>
      </c>
      <c r="CQ163" s="153">
        <f t="shared" si="122"/>
        <v>21162</v>
      </c>
      <c r="CR163" s="153">
        <f t="shared" si="123"/>
        <v>640855</v>
      </c>
      <c r="CS163" s="153">
        <f t="shared" si="124"/>
        <v>43910</v>
      </c>
      <c r="CT163" s="245">
        <v>7385</v>
      </c>
      <c r="CU163" s="153">
        <f t="shared" si="125"/>
        <v>1360071</v>
      </c>
      <c r="CV163" s="154">
        <f t="shared" si="126"/>
        <v>72457</v>
      </c>
      <c r="CW163" s="153">
        <f t="shared" si="104"/>
        <v>52.189139388684154</v>
      </c>
      <c r="CX163" s="153">
        <f t="shared" si="105"/>
        <v>1.6003685237372642</v>
      </c>
      <c r="CY163" s="153">
        <f t="shared" si="106"/>
        <v>25.766204205506178</v>
      </c>
      <c r="CZ163" s="153">
        <f t="shared" si="107"/>
        <v>0.6933665727292434</v>
      </c>
      <c r="DA163" s="155">
        <f t="shared" si="108"/>
        <v>77.95534359419034</v>
      </c>
      <c r="DB163" s="155">
        <f t="shared" si="109"/>
        <v>2.2937350964665075</v>
      </c>
      <c r="DC163" s="155">
        <f t="shared" si="110"/>
        <v>52.661825276392804</v>
      </c>
      <c r="DD163" s="155">
        <f t="shared" si="111"/>
        <v>3.591372208974637</v>
      </c>
      <c r="DE163" s="155">
        <f t="shared" si="112"/>
        <v>69.4618469542597</v>
      </c>
      <c r="DF163" s="63">
        <f t="shared" si="113"/>
        <v>4.759375677433341</v>
      </c>
      <c r="DG163" s="63">
        <f t="shared" si="114"/>
        <v>0.8004552352048558</v>
      </c>
      <c r="DH163" s="155">
        <f t="shared" si="115"/>
        <v>147.41719054845004</v>
      </c>
      <c r="DI163" s="131">
        <f t="shared" si="116"/>
        <v>7.853566009104704</v>
      </c>
      <c r="DJ163" s="133" t="s">
        <v>838</v>
      </c>
      <c r="DK163" s="58"/>
      <c r="DL163" s="58"/>
      <c r="DM163" s="134" t="s">
        <v>838</v>
      </c>
      <c r="DN163" s="255"/>
      <c r="DO163" s="256"/>
    </row>
    <row r="164" spans="1:119" ht="15">
      <c r="A164" s="26">
        <v>49011</v>
      </c>
      <c r="B164" s="23" t="s">
        <v>777</v>
      </c>
      <c r="C164" s="97" t="s">
        <v>809</v>
      </c>
      <c r="D164" s="40" t="s">
        <v>356</v>
      </c>
      <c r="E164" s="90" t="s">
        <v>357</v>
      </c>
      <c r="F164" s="22" t="s">
        <v>992</v>
      </c>
      <c r="G164" s="35" t="s">
        <v>1762</v>
      </c>
      <c r="H164" s="33" t="s">
        <v>1763</v>
      </c>
      <c r="I164" s="16" t="s">
        <v>1421</v>
      </c>
      <c r="J164" s="44" t="s">
        <v>1422</v>
      </c>
      <c r="K164" s="16" t="s">
        <v>1423</v>
      </c>
      <c r="L164" s="104">
        <v>11475</v>
      </c>
      <c r="M164" s="59">
        <v>11675</v>
      </c>
      <c r="N164" s="71">
        <f t="shared" si="117"/>
        <v>0.005710206995003575</v>
      </c>
      <c r="O164" s="59"/>
      <c r="P164" s="59"/>
      <c r="Q164" s="59"/>
      <c r="R164" s="105"/>
      <c r="S164" s="115">
        <v>0.10065359477124183</v>
      </c>
      <c r="T164" s="60">
        <v>0.092</v>
      </c>
      <c r="U164" s="61">
        <v>32582</v>
      </c>
      <c r="V164" s="61">
        <v>599</v>
      </c>
      <c r="W164" s="60">
        <v>0.03965141612200436</v>
      </c>
      <c r="X164" s="116">
        <v>150091</v>
      </c>
      <c r="Y164" s="315">
        <v>0.6462</v>
      </c>
      <c r="Z164" s="316">
        <v>0.049699999999999994</v>
      </c>
      <c r="AA164" s="316">
        <v>0.0647</v>
      </c>
      <c r="AB164" s="316">
        <v>0.0601</v>
      </c>
      <c r="AC164" s="316">
        <v>0</v>
      </c>
      <c r="AD164" s="316">
        <v>0.1318</v>
      </c>
      <c r="AE164" s="316">
        <v>0.0069</v>
      </c>
      <c r="AF164" s="316">
        <v>0.0405</v>
      </c>
      <c r="AG164" s="329">
        <v>3450.06</v>
      </c>
      <c r="AH164" s="329">
        <v>3.38</v>
      </c>
      <c r="AI164" s="330">
        <v>4199.39</v>
      </c>
      <c r="AJ164" s="315">
        <v>0.7433</v>
      </c>
      <c r="AK164" s="316">
        <v>0.10369999999999999</v>
      </c>
      <c r="AL164" s="316">
        <v>0.0118</v>
      </c>
      <c r="AM164" s="316">
        <v>0.11449999999999999</v>
      </c>
      <c r="AN164" s="316">
        <v>0.018799999999999997</v>
      </c>
      <c r="AO164" s="316">
        <v>0</v>
      </c>
      <c r="AP164" s="316">
        <v>0</v>
      </c>
      <c r="AQ164" s="316">
        <v>0.0079</v>
      </c>
      <c r="AR164" s="316">
        <v>0.8588</v>
      </c>
      <c r="AS164" s="316">
        <v>0.0316</v>
      </c>
      <c r="AT164" s="316">
        <v>0.0113</v>
      </c>
      <c r="AU164" s="316">
        <v>0.0034000000000000002</v>
      </c>
      <c r="AV164" s="345">
        <v>0.0949</v>
      </c>
      <c r="AW164" s="359">
        <v>0</v>
      </c>
      <c r="AX164" s="354">
        <v>0</v>
      </c>
      <c r="AY164" s="354">
        <v>93.82</v>
      </c>
      <c r="AZ164" s="354">
        <v>208.8</v>
      </c>
      <c r="BA164" s="354">
        <v>3896.77</v>
      </c>
      <c r="BB164" s="354">
        <v>4199.39</v>
      </c>
      <c r="BC164" s="360">
        <v>93.82</v>
      </c>
      <c r="BD164" s="258">
        <v>191785</v>
      </c>
      <c r="BE164" s="258">
        <v>1314</v>
      </c>
      <c r="BF164" s="258">
        <v>252275</v>
      </c>
      <c r="BG164" s="258">
        <v>12866</v>
      </c>
      <c r="BH164" s="258">
        <v>4628</v>
      </c>
      <c r="BI164" s="258">
        <v>326</v>
      </c>
      <c r="BJ164" s="258">
        <v>12624</v>
      </c>
      <c r="BK164" s="258">
        <v>770</v>
      </c>
      <c r="BL164" s="258">
        <v>34159</v>
      </c>
      <c r="BM164" s="258">
        <v>13</v>
      </c>
      <c r="BN164" s="297">
        <v>225530</v>
      </c>
      <c r="BO164" s="298">
        <v>1545</v>
      </c>
      <c r="BP164" s="298">
        <v>235776</v>
      </c>
      <c r="BQ164" s="298">
        <v>12025</v>
      </c>
      <c r="BR164" s="62"/>
      <c r="BS164" s="126"/>
      <c r="BT164" s="62">
        <f t="shared" si="100"/>
        <v>417315</v>
      </c>
      <c r="BU164" s="62">
        <f t="shared" si="100"/>
        <v>2859</v>
      </c>
      <c r="BV164" s="253">
        <f t="shared" si="100"/>
        <v>488051</v>
      </c>
      <c r="BW164" s="253">
        <f t="shared" si="97"/>
        <v>24891</v>
      </c>
      <c r="BX164" s="62">
        <f t="shared" si="101"/>
        <v>4628</v>
      </c>
      <c r="BY164" s="62">
        <f t="shared" si="101"/>
        <v>326</v>
      </c>
      <c r="BZ164" s="62">
        <f t="shared" si="102"/>
        <v>12624</v>
      </c>
      <c r="CA164" s="62">
        <f t="shared" si="103"/>
        <v>770</v>
      </c>
      <c r="CB164" s="62">
        <f t="shared" si="118"/>
        <v>34159</v>
      </c>
      <c r="CC164" s="126">
        <f t="shared" si="118"/>
        <v>13</v>
      </c>
      <c r="CD164" s="369">
        <v>609186</v>
      </c>
      <c r="CE164" s="369">
        <v>41522</v>
      </c>
      <c r="CF164" s="152">
        <v>576741</v>
      </c>
      <c r="CG164" s="153">
        <v>39274</v>
      </c>
      <c r="CH164" s="153">
        <v>178324</v>
      </c>
      <c r="CI164" s="153">
        <v>12572</v>
      </c>
      <c r="CJ164" s="153">
        <v>4059</v>
      </c>
      <c r="CK164" s="154">
        <v>162</v>
      </c>
      <c r="CL164" s="125">
        <f t="shared" si="119"/>
        <v>495471</v>
      </c>
      <c r="CM164" s="126">
        <f t="shared" si="120"/>
        <v>15289</v>
      </c>
      <c r="CN164" s="62">
        <f t="shared" si="127"/>
        <v>461306</v>
      </c>
      <c r="CO164" s="62">
        <f t="shared" si="128"/>
        <v>13570</v>
      </c>
      <c r="CP164" s="155">
        <f t="shared" si="121"/>
        <v>956777</v>
      </c>
      <c r="CQ164" s="153">
        <f t="shared" si="122"/>
        <v>28859</v>
      </c>
      <c r="CR164" s="153">
        <f t="shared" si="123"/>
        <v>759124</v>
      </c>
      <c r="CS164" s="153">
        <f t="shared" si="124"/>
        <v>52008</v>
      </c>
      <c r="CT164" s="245">
        <v>9427</v>
      </c>
      <c r="CU164" s="153">
        <f t="shared" si="125"/>
        <v>1715901</v>
      </c>
      <c r="CV164" s="154">
        <f t="shared" si="126"/>
        <v>90294</v>
      </c>
      <c r="CW164" s="153">
        <f aca="true" t="shared" si="129" ref="CW164:CW191">CL164/M164</f>
        <v>42.4386295503212</v>
      </c>
      <c r="CX164" s="153">
        <f aca="true" t="shared" si="130" ref="CX164:CX191">CM164/M164</f>
        <v>1.3095503211991435</v>
      </c>
      <c r="CY164" s="153">
        <f aca="true" t="shared" si="131" ref="CY164:CY191">CN164/M164</f>
        <v>39.51229122055675</v>
      </c>
      <c r="CZ164" s="153">
        <f aca="true" t="shared" si="132" ref="CZ164:CZ191">CO164/M164</f>
        <v>1.1623126338329763</v>
      </c>
      <c r="DA164" s="155">
        <f aca="true" t="shared" si="133" ref="DA164:DA191">CP164/M164</f>
        <v>81.95092077087794</v>
      </c>
      <c r="DB164" s="155">
        <f aca="true" t="shared" si="134" ref="DB164:DB191">CQ164/M164</f>
        <v>2.47186295503212</v>
      </c>
      <c r="DC164" s="155">
        <f aca="true" t="shared" si="135" ref="DC164:DC191">CD164/M164</f>
        <v>52.17867237687366</v>
      </c>
      <c r="DD164" s="155">
        <f aca="true" t="shared" si="136" ref="DD164:DD191">CE164/M164</f>
        <v>3.5564882226980727</v>
      </c>
      <c r="DE164" s="155">
        <f aca="true" t="shared" si="137" ref="DE164:DE191">(CF164+CH164+CJ164)/M164</f>
        <v>65.02132762312634</v>
      </c>
      <c r="DF164" s="63">
        <f aca="true" t="shared" si="138" ref="DF164:DF191">(CG164+CI164+CK164)/M164</f>
        <v>4.454646680942184</v>
      </c>
      <c r="DG164" s="63">
        <f aca="true" t="shared" si="139" ref="DG164:DG191">CT164/M164</f>
        <v>0.8074518201284796</v>
      </c>
      <c r="DH164" s="155">
        <f aca="true" t="shared" si="140" ref="DH164:DH191">DA164+DE164</f>
        <v>146.97224839400428</v>
      </c>
      <c r="DI164" s="131">
        <f aca="true" t="shared" si="141" ref="DI164:DI191">DB164+DF164+DG164</f>
        <v>7.733961456102783</v>
      </c>
      <c r="DJ164" s="133" t="s">
        <v>837</v>
      </c>
      <c r="DK164" s="58">
        <v>2</v>
      </c>
      <c r="DL164" s="58">
        <v>0</v>
      </c>
      <c r="DM164" s="134" t="s">
        <v>838</v>
      </c>
      <c r="DN164" s="255"/>
      <c r="DO164" s="256"/>
    </row>
    <row r="165" spans="1:119" ht="15">
      <c r="A165" s="26">
        <v>49022</v>
      </c>
      <c r="B165" s="23" t="s">
        <v>778</v>
      </c>
      <c r="C165" s="97" t="s">
        <v>811</v>
      </c>
      <c r="D165" s="41" t="s">
        <v>358</v>
      </c>
      <c r="E165" s="91" t="s">
        <v>359</v>
      </c>
      <c r="F165" s="22" t="s">
        <v>993</v>
      </c>
      <c r="G165" s="32" t="s">
        <v>1424</v>
      </c>
      <c r="H165" s="33" t="s">
        <v>1764</v>
      </c>
      <c r="I165" s="16" t="s">
        <v>1424</v>
      </c>
      <c r="J165" s="44" t="s">
        <v>1425</v>
      </c>
      <c r="K165" s="16" t="s">
        <v>1426</v>
      </c>
      <c r="L165" s="104">
        <v>293</v>
      </c>
      <c r="M165" s="59">
        <v>304</v>
      </c>
      <c r="N165" s="71">
        <f aca="true" t="shared" si="142" ref="N165:N190">(L165/M165-1)/-3</f>
        <v>0.01206140350877194</v>
      </c>
      <c r="O165" s="59"/>
      <c r="P165" s="59"/>
      <c r="Q165" s="59"/>
      <c r="R165" s="105"/>
      <c r="S165" s="115">
        <v>0.08532423208191127</v>
      </c>
      <c r="T165" s="60">
        <v>0.051</v>
      </c>
      <c r="U165" s="61">
        <v>24219</v>
      </c>
      <c r="V165" s="61">
        <v>623</v>
      </c>
      <c r="W165" s="60">
        <v>0.11945392491467577</v>
      </c>
      <c r="X165" s="116">
        <v>94070</v>
      </c>
      <c r="Y165" s="315">
        <v>0.8261</v>
      </c>
      <c r="Z165" s="316">
        <v>0.0435</v>
      </c>
      <c r="AA165" s="316">
        <v>0</v>
      </c>
      <c r="AB165" s="316">
        <v>0</v>
      </c>
      <c r="AC165" s="316">
        <v>0</v>
      </c>
      <c r="AD165" s="316">
        <v>0.087</v>
      </c>
      <c r="AE165" s="316">
        <v>0</v>
      </c>
      <c r="AF165" s="316">
        <v>0.0435</v>
      </c>
      <c r="AG165" s="329">
        <v>258.05</v>
      </c>
      <c r="AH165" s="329">
        <v>1.18</v>
      </c>
      <c r="AI165" s="330">
        <v>513.94</v>
      </c>
      <c r="AJ165" s="315">
        <v>0.4706</v>
      </c>
      <c r="AK165" s="316">
        <v>0</v>
      </c>
      <c r="AL165" s="316">
        <v>0</v>
      </c>
      <c r="AM165" s="316">
        <v>0.4412</v>
      </c>
      <c r="AN165" s="316">
        <v>0</v>
      </c>
      <c r="AO165" s="316">
        <v>0</v>
      </c>
      <c r="AP165" s="316">
        <v>0</v>
      </c>
      <c r="AQ165" s="316">
        <v>0.0882</v>
      </c>
      <c r="AR165" s="316"/>
      <c r="AS165" s="316"/>
      <c r="AT165" s="316"/>
      <c r="AU165" s="316"/>
      <c r="AV165" s="345"/>
      <c r="AW165" s="359">
        <v>0</v>
      </c>
      <c r="AX165" s="354">
        <v>0.22</v>
      </c>
      <c r="AY165" s="354">
        <v>0</v>
      </c>
      <c r="AZ165" s="354">
        <v>0.22</v>
      </c>
      <c r="BA165" s="354">
        <v>313.33</v>
      </c>
      <c r="BB165" s="354">
        <v>313.77</v>
      </c>
      <c r="BC165" s="360">
        <v>0.22</v>
      </c>
      <c r="BD165" s="254">
        <v>9483</v>
      </c>
      <c r="BE165" s="254">
        <v>65</v>
      </c>
      <c r="BF165" s="254"/>
      <c r="BG165" s="254"/>
      <c r="BH165" s="254">
        <v>379</v>
      </c>
      <c r="BI165" s="254">
        <v>27</v>
      </c>
      <c r="BJ165" s="254">
        <v>1034</v>
      </c>
      <c r="BK165" s="254">
        <v>63</v>
      </c>
      <c r="BL165" s="254">
        <v>2801</v>
      </c>
      <c r="BM165" s="254">
        <v>1</v>
      </c>
      <c r="BN165" s="125"/>
      <c r="BO165" s="62"/>
      <c r="BP165" s="62"/>
      <c r="BQ165" s="62"/>
      <c r="BR165" s="62"/>
      <c r="BS165" s="126"/>
      <c r="BT165" s="62">
        <f t="shared" si="100"/>
        <v>9483</v>
      </c>
      <c r="BU165" s="62">
        <f t="shared" si="100"/>
        <v>65</v>
      </c>
      <c r="BV165" s="253">
        <f t="shared" si="100"/>
        <v>0</v>
      </c>
      <c r="BW165" s="253">
        <f t="shared" si="97"/>
        <v>0</v>
      </c>
      <c r="BX165" s="62">
        <f t="shared" si="101"/>
        <v>379</v>
      </c>
      <c r="BY165" s="62">
        <f t="shared" si="101"/>
        <v>27</v>
      </c>
      <c r="BZ165" s="62">
        <f t="shared" si="102"/>
        <v>1034</v>
      </c>
      <c r="CA165" s="62">
        <f t="shared" si="103"/>
        <v>63</v>
      </c>
      <c r="CB165" s="62">
        <f t="shared" si="118"/>
        <v>2801</v>
      </c>
      <c r="CC165" s="126">
        <f t="shared" si="118"/>
        <v>1</v>
      </c>
      <c r="CD165" s="369">
        <v>13331</v>
      </c>
      <c r="CE165" s="369">
        <v>931</v>
      </c>
      <c r="CF165" s="152">
        <v>12085</v>
      </c>
      <c r="CG165" s="153">
        <v>842</v>
      </c>
      <c r="CH165" s="153">
        <v>3314</v>
      </c>
      <c r="CI165" s="153">
        <v>234</v>
      </c>
      <c r="CJ165" s="153"/>
      <c r="CK165" s="154"/>
      <c r="CL165" s="125">
        <f t="shared" si="119"/>
        <v>13697</v>
      </c>
      <c r="CM165" s="126">
        <f t="shared" si="120"/>
        <v>156</v>
      </c>
      <c r="CN165" s="62">
        <f t="shared" si="127"/>
        <v>0</v>
      </c>
      <c r="CO165" s="62">
        <f t="shared" si="128"/>
        <v>0</v>
      </c>
      <c r="CP165" s="155">
        <f t="shared" si="121"/>
        <v>13697</v>
      </c>
      <c r="CQ165" s="153">
        <f t="shared" si="122"/>
        <v>156</v>
      </c>
      <c r="CR165" s="153">
        <f t="shared" si="123"/>
        <v>15399</v>
      </c>
      <c r="CS165" s="153">
        <f t="shared" si="124"/>
        <v>1076</v>
      </c>
      <c r="CT165" s="245">
        <v>231</v>
      </c>
      <c r="CU165" s="153">
        <f t="shared" si="125"/>
        <v>29096</v>
      </c>
      <c r="CV165" s="154">
        <f t="shared" si="126"/>
        <v>1463</v>
      </c>
      <c r="CW165" s="153">
        <f t="shared" si="129"/>
        <v>45.05592105263158</v>
      </c>
      <c r="CX165" s="153">
        <f t="shared" si="130"/>
        <v>0.5131578947368421</v>
      </c>
      <c r="CY165" s="153">
        <f t="shared" si="131"/>
        <v>0</v>
      </c>
      <c r="CZ165" s="153">
        <f t="shared" si="132"/>
        <v>0</v>
      </c>
      <c r="DA165" s="155">
        <f t="shared" si="133"/>
        <v>45.05592105263158</v>
      </c>
      <c r="DB165" s="155">
        <f t="shared" si="134"/>
        <v>0.5131578947368421</v>
      </c>
      <c r="DC165" s="155">
        <f t="shared" si="135"/>
        <v>43.85197368421053</v>
      </c>
      <c r="DD165" s="155">
        <f t="shared" si="136"/>
        <v>3.0625</v>
      </c>
      <c r="DE165" s="155">
        <f t="shared" si="137"/>
        <v>50.6546052631579</v>
      </c>
      <c r="DF165" s="63">
        <f t="shared" si="138"/>
        <v>3.539473684210526</v>
      </c>
      <c r="DG165" s="63">
        <f t="shared" si="139"/>
        <v>0.7598684210526315</v>
      </c>
      <c r="DH165" s="155">
        <f t="shared" si="140"/>
        <v>95.71052631578948</v>
      </c>
      <c r="DI165" s="131">
        <f t="shared" si="141"/>
        <v>4.8125</v>
      </c>
      <c r="DJ165" s="133" t="s">
        <v>838</v>
      </c>
      <c r="DK165" s="58"/>
      <c r="DL165" s="58"/>
      <c r="DM165" s="134" t="s">
        <v>838</v>
      </c>
      <c r="DN165" s="255"/>
      <c r="DO165" s="256"/>
    </row>
    <row r="166" spans="1:119" ht="15">
      <c r="A166" s="26">
        <v>49024</v>
      </c>
      <c r="B166" s="23" t="s">
        <v>779</v>
      </c>
      <c r="C166" s="97" t="s">
        <v>808</v>
      </c>
      <c r="D166" s="40" t="s">
        <v>193</v>
      </c>
      <c r="E166" s="90" t="s">
        <v>194</v>
      </c>
      <c r="F166" s="22" t="s">
        <v>888</v>
      </c>
      <c r="G166" s="35" t="s">
        <v>1427</v>
      </c>
      <c r="H166" s="33" t="s">
        <v>1585</v>
      </c>
      <c r="I166" s="16" t="s">
        <v>1427</v>
      </c>
      <c r="J166" s="44" t="s">
        <v>1428</v>
      </c>
      <c r="K166" s="16" t="s">
        <v>1429</v>
      </c>
      <c r="L166" s="104">
        <v>627</v>
      </c>
      <c r="M166" s="59">
        <v>604</v>
      </c>
      <c r="N166" s="71">
        <f t="shared" si="142"/>
        <v>-0.012693156732891842</v>
      </c>
      <c r="O166" s="59"/>
      <c r="P166" s="59"/>
      <c r="Q166" s="59"/>
      <c r="R166" s="105"/>
      <c r="S166" s="115">
        <v>0.11164274322169059</v>
      </c>
      <c r="T166" s="60">
        <v>0.19399999999999998</v>
      </c>
      <c r="U166" s="61">
        <v>28264</v>
      </c>
      <c r="V166" s="61">
        <v>528</v>
      </c>
      <c r="W166" s="60">
        <v>0.03987240829346093</v>
      </c>
      <c r="X166" s="116">
        <v>87352</v>
      </c>
      <c r="Y166" s="315">
        <v>0.6792</v>
      </c>
      <c r="Z166" s="316">
        <v>0.056600000000000004</v>
      </c>
      <c r="AA166" s="316">
        <v>0.0377</v>
      </c>
      <c r="AB166" s="316">
        <v>0</v>
      </c>
      <c r="AC166" s="316">
        <v>0</v>
      </c>
      <c r="AD166" s="316">
        <v>0.056600000000000004</v>
      </c>
      <c r="AE166" s="316">
        <v>0.0377</v>
      </c>
      <c r="AF166" s="316">
        <v>0.1321</v>
      </c>
      <c r="AG166" s="329">
        <v>1326.93</v>
      </c>
      <c r="AH166" s="329">
        <v>0.46</v>
      </c>
      <c r="AI166" s="330">
        <v>2396.34</v>
      </c>
      <c r="AJ166" s="315">
        <v>0.78</v>
      </c>
      <c r="AK166" s="316">
        <v>0</v>
      </c>
      <c r="AL166" s="316">
        <v>0</v>
      </c>
      <c r="AM166" s="316">
        <v>0.14</v>
      </c>
      <c r="AN166" s="316">
        <v>0.08</v>
      </c>
      <c r="AO166" s="316">
        <v>0</v>
      </c>
      <c r="AP166" s="316">
        <v>0</v>
      </c>
      <c r="AQ166" s="316">
        <v>0</v>
      </c>
      <c r="AR166" s="316"/>
      <c r="AS166" s="316"/>
      <c r="AT166" s="316"/>
      <c r="AU166" s="316"/>
      <c r="AV166" s="345"/>
      <c r="AW166" s="359">
        <v>0</v>
      </c>
      <c r="AX166" s="354">
        <v>0</v>
      </c>
      <c r="AY166" s="354">
        <v>12.68</v>
      </c>
      <c r="AZ166" s="354">
        <v>1022.3</v>
      </c>
      <c r="BA166" s="354">
        <v>1361.36</v>
      </c>
      <c r="BB166" s="354">
        <v>2396.34</v>
      </c>
      <c r="BC166" s="360">
        <v>12.68</v>
      </c>
      <c r="BD166" s="254">
        <v>15302</v>
      </c>
      <c r="BE166" s="254">
        <v>105</v>
      </c>
      <c r="BF166" s="62"/>
      <c r="BG166" s="62"/>
      <c r="BH166" s="254">
        <v>1801</v>
      </c>
      <c r="BI166" s="254">
        <v>127</v>
      </c>
      <c r="BJ166" s="254">
        <v>4908</v>
      </c>
      <c r="BK166" s="254">
        <v>299</v>
      </c>
      <c r="BL166" s="254">
        <v>13309</v>
      </c>
      <c r="BM166" s="254">
        <v>5</v>
      </c>
      <c r="BN166" s="295">
        <v>13115</v>
      </c>
      <c r="BO166" s="296">
        <v>90</v>
      </c>
      <c r="BP166" s="62"/>
      <c r="BQ166" s="62"/>
      <c r="BR166" s="62"/>
      <c r="BS166" s="126"/>
      <c r="BT166" s="62">
        <f t="shared" si="100"/>
        <v>28417</v>
      </c>
      <c r="BU166" s="62">
        <f t="shared" si="100"/>
        <v>195</v>
      </c>
      <c r="BV166" s="253">
        <f t="shared" si="100"/>
        <v>0</v>
      </c>
      <c r="BW166" s="253">
        <f t="shared" si="97"/>
        <v>0</v>
      </c>
      <c r="BX166" s="62">
        <f t="shared" si="101"/>
        <v>1801</v>
      </c>
      <c r="BY166" s="62">
        <f t="shared" si="101"/>
        <v>127</v>
      </c>
      <c r="BZ166" s="62">
        <f t="shared" si="102"/>
        <v>4908</v>
      </c>
      <c r="CA166" s="62">
        <f t="shared" si="103"/>
        <v>299</v>
      </c>
      <c r="CB166" s="62">
        <f t="shared" si="118"/>
        <v>13309</v>
      </c>
      <c r="CC166" s="126">
        <f t="shared" si="118"/>
        <v>5</v>
      </c>
      <c r="CD166" s="369">
        <v>30067</v>
      </c>
      <c r="CE166" s="369">
        <v>2051</v>
      </c>
      <c r="CF166" s="152">
        <v>26846</v>
      </c>
      <c r="CG166" s="153">
        <v>1825</v>
      </c>
      <c r="CH166" s="153">
        <v>16447</v>
      </c>
      <c r="CI166" s="153">
        <v>1159</v>
      </c>
      <c r="CJ166" s="153">
        <v>314</v>
      </c>
      <c r="CK166" s="154">
        <v>13</v>
      </c>
      <c r="CL166" s="125">
        <f t="shared" si="119"/>
        <v>35320</v>
      </c>
      <c r="CM166" s="126">
        <f t="shared" si="120"/>
        <v>536</v>
      </c>
      <c r="CN166" s="62">
        <f t="shared" si="127"/>
        <v>13115</v>
      </c>
      <c r="CO166" s="62">
        <f t="shared" si="128"/>
        <v>90</v>
      </c>
      <c r="CP166" s="155">
        <f aca="true" t="shared" si="143" ref="CP166:CP191">BT166+BV166+BX166+BZ166+CB166</f>
        <v>48435</v>
      </c>
      <c r="CQ166" s="153">
        <f t="shared" si="122"/>
        <v>626</v>
      </c>
      <c r="CR166" s="153">
        <f t="shared" si="123"/>
        <v>43607</v>
      </c>
      <c r="CS166" s="153">
        <f t="shared" si="124"/>
        <v>2997</v>
      </c>
      <c r="CT166" s="245">
        <v>470</v>
      </c>
      <c r="CU166" s="153">
        <f t="shared" si="125"/>
        <v>92042</v>
      </c>
      <c r="CV166" s="154">
        <f t="shared" si="126"/>
        <v>4093</v>
      </c>
      <c r="CW166" s="153">
        <f t="shared" si="129"/>
        <v>58.47682119205298</v>
      </c>
      <c r="CX166" s="153">
        <f t="shared" si="130"/>
        <v>0.8874172185430463</v>
      </c>
      <c r="CY166" s="153">
        <f t="shared" si="131"/>
        <v>21.7135761589404</v>
      </c>
      <c r="CZ166" s="153">
        <f t="shared" si="132"/>
        <v>0.1490066225165563</v>
      </c>
      <c r="DA166" s="155">
        <f t="shared" si="133"/>
        <v>80.19039735099338</v>
      </c>
      <c r="DB166" s="155">
        <f t="shared" si="134"/>
        <v>1.0364238410596027</v>
      </c>
      <c r="DC166" s="155">
        <f t="shared" si="135"/>
        <v>49.77980132450331</v>
      </c>
      <c r="DD166" s="155">
        <f t="shared" si="136"/>
        <v>3.3956953642384105</v>
      </c>
      <c r="DE166" s="155">
        <f t="shared" si="137"/>
        <v>72.19701986754967</v>
      </c>
      <c r="DF166" s="63">
        <f t="shared" si="138"/>
        <v>4.961920529801325</v>
      </c>
      <c r="DG166" s="63">
        <f t="shared" si="139"/>
        <v>0.7781456953642384</v>
      </c>
      <c r="DH166" s="155">
        <f t="shared" si="140"/>
        <v>152.38741721854305</v>
      </c>
      <c r="DI166" s="131">
        <f t="shared" si="141"/>
        <v>6.776490066225166</v>
      </c>
      <c r="DJ166" s="133" t="s">
        <v>838</v>
      </c>
      <c r="DK166" s="58"/>
      <c r="DL166" s="58"/>
      <c r="DM166" s="134" t="s">
        <v>838</v>
      </c>
      <c r="DN166" s="255"/>
      <c r="DO166" s="256"/>
    </row>
    <row r="167" spans="1:119" ht="15">
      <c r="A167" s="31">
        <v>49032</v>
      </c>
      <c r="B167" s="24" t="s">
        <v>780</v>
      </c>
      <c r="C167" s="98" t="s">
        <v>808</v>
      </c>
      <c r="D167" s="38" t="s">
        <v>362</v>
      </c>
      <c r="E167" s="92" t="s">
        <v>363</v>
      </c>
      <c r="F167" s="25" t="s">
        <v>995</v>
      </c>
      <c r="G167" s="39" t="s">
        <v>1750</v>
      </c>
      <c r="H167" s="34" t="s">
        <v>1766</v>
      </c>
      <c r="I167" s="18" t="s">
        <v>1430</v>
      </c>
      <c r="J167" s="46" t="s">
        <v>1431</v>
      </c>
      <c r="K167" s="18" t="s">
        <v>1432</v>
      </c>
      <c r="L167" s="106">
        <v>496</v>
      </c>
      <c r="M167" s="64">
        <v>444</v>
      </c>
      <c r="N167" s="147">
        <f t="shared" si="142"/>
        <v>-0.03903903903903901</v>
      </c>
      <c r="O167" s="64"/>
      <c r="P167" s="64"/>
      <c r="Q167" s="64"/>
      <c r="R167" s="107"/>
      <c r="S167" s="117">
        <v>0.14112903225806453</v>
      </c>
      <c r="T167" s="66">
        <v>0.08199999999999999</v>
      </c>
      <c r="U167" s="67">
        <v>36751</v>
      </c>
      <c r="V167" s="67">
        <v>445</v>
      </c>
      <c r="W167" s="66">
        <v>0</v>
      </c>
      <c r="X167" s="118">
        <v>57448</v>
      </c>
      <c r="Y167" s="317">
        <v>0.7826000000000001</v>
      </c>
      <c r="Z167" s="318">
        <v>0.0217</v>
      </c>
      <c r="AA167" s="318">
        <v>0.0217</v>
      </c>
      <c r="AB167" s="318">
        <v>0</v>
      </c>
      <c r="AC167" s="318">
        <v>0.0217</v>
      </c>
      <c r="AD167" s="318">
        <v>0.0435</v>
      </c>
      <c r="AE167" s="318">
        <v>0.0217</v>
      </c>
      <c r="AF167" s="318">
        <v>0.087</v>
      </c>
      <c r="AG167" s="331">
        <v>9954.21</v>
      </c>
      <c r="AH167" s="331">
        <v>0.04</v>
      </c>
      <c r="AI167" s="332">
        <v>56163.45</v>
      </c>
      <c r="AJ167" s="317">
        <v>0.5740999999999999</v>
      </c>
      <c r="AK167" s="318">
        <v>0</v>
      </c>
      <c r="AL167" s="318">
        <v>0</v>
      </c>
      <c r="AM167" s="318">
        <v>0.3148</v>
      </c>
      <c r="AN167" s="318">
        <v>0.0556</v>
      </c>
      <c r="AO167" s="318">
        <v>0</v>
      </c>
      <c r="AP167" s="318">
        <v>0</v>
      </c>
      <c r="AQ167" s="318">
        <v>0.0556</v>
      </c>
      <c r="AR167" s="318"/>
      <c r="AS167" s="318"/>
      <c r="AT167" s="318"/>
      <c r="AU167" s="318"/>
      <c r="AV167" s="346"/>
      <c r="AW167" s="361">
        <v>0</v>
      </c>
      <c r="AX167" s="355">
        <v>0</v>
      </c>
      <c r="AY167" s="355">
        <v>5.34</v>
      </c>
      <c r="AZ167" s="355">
        <v>0</v>
      </c>
      <c r="BA167" s="355">
        <v>56158.11</v>
      </c>
      <c r="BB167" s="355">
        <v>56163.45</v>
      </c>
      <c r="BC167" s="362">
        <v>5.34</v>
      </c>
      <c r="BD167" s="267">
        <v>17769</v>
      </c>
      <c r="BE167" s="267">
        <v>122</v>
      </c>
      <c r="BF167" s="68"/>
      <c r="BG167" s="68"/>
      <c r="BH167" s="267">
        <v>2548</v>
      </c>
      <c r="BI167" s="267">
        <v>180</v>
      </c>
      <c r="BJ167" s="267">
        <v>6942</v>
      </c>
      <c r="BK167" s="267">
        <v>424</v>
      </c>
      <c r="BL167" s="267">
        <v>18833</v>
      </c>
      <c r="BM167" s="267">
        <v>7</v>
      </c>
      <c r="BN167" s="301">
        <v>12643</v>
      </c>
      <c r="BO167" s="268">
        <v>87</v>
      </c>
      <c r="BP167" s="68"/>
      <c r="BQ167" s="68"/>
      <c r="BR167" s="68"/>
      <c r="BS167" s="128"/>
      <c r="BT167" s="127">
        <f t="shared" si="100"/>
        <v>30412</v>
      </c>
      <c r="BU167" s="68">
        <f t="shared" si="100"/>
        <v>209</v>
      </c>
      <c r="BV167" s="272">
        <f t="shared" si="100"/>
        <v>0</v>
      </c>
      <c r="BW167" s="272">
        <f t="shared" si="97"/>
        <v>0</v>
      </c>
      <c r="BX167" s="68">
        <f t="shared" si="101"/>
        <v>2548</v>
      </c>
      <c r="BY167" s="68">
        <f t="shared" si="101"/>
        <v>180</v>
      </c>
      <c r="BZ167" s="68">
        <f t="shared" si="102"/>
        <v>6942</v>
      </c>
      <c r="CA167" s="68">
        <f t="shared" si="103"/>
        <v>424</v>
      </c>
      <c r="CB167" s="68">
        <f t="shared" si="118"/>
        <v>18833</v>
      </c>
      <c r="CC167" s="128">
        <f t="shared" si="118"/>
        <v>7</v>
      </c>
      <c r="CD167" s="372">
        <v>31851</v>
      </c>
      <c r="CE167" s="376">
        <v>2183</v>
      </c>
      <c r="CF167" s="156">
        <v>29543</v>
      </c>
      <c r="CG167" s="157">
        <v>2018</v>
      </c>
      <c r="CH167" s="157">
        <v>19431</v>
      </c>
      <c r="CI167" s="157">
        <v>1368</v>
      </c>
      <c r="CJ167" s="157">
        <v>303</v>
      </c>
      <c r="CK167" s="189">
        <v>12</v>
      </c>
      <c r="CL167" s="127">
        <f t="shared" si="119"/>
        <v>46092</v>
      </c>
      <c r="CM167" s="128">
        <f t="shared" si="120"/>
        <v>733</v>
      </c>
      <c r="CN167" s="68">
        <f t="shared" si="127"/>
        <v>12643</v>
      </c>
      <c r="CO167" s="68">
        <f t="shared" si="128"/>
        <v>87</v>
      </c>
      <c r="CP167" s="377">
        <f t="shared" si="143"/>
        <v>58735</v>
      </c>
      <c r="CQ167" s="188">
        <f t="shared" si="122"/>
        <v>820</v>
      </c>
      <c r="CR167" s="188">
        <f t="shared" si="123"/>
        <v>49277</v>
      </c>
      <c r="CS167" s="188">
        <f t="shared" si="124"/>
        <v>3398</v>
      </c>
      <c r="CT167" s="246">
        <v>383</v>
      </c>
      <c r="CU167" s="188">
        <f t="shared" si="125"/>
        <v>108012</v>
      </c>
      <c r="CV167" s="158">
        <f t="shared" si="126"/>
        <v>4601</v>
      </c>
      <c r="CW167" s="157">
        <f t="shared" si="129"/>
        <v>103.8108108108108</v>
      </c>
      <c r="CX167" s="157">
        <f t="shared" si="130"/>
        <v>1.6509009009009008</v>
      </c>
      <c r="CY167" s="157">
        <f t="shared" si="131"/>
        <v>28.475225225225227</v>
      </c>
      <c r="CZ167" s="157">
        <f t="shared" si="132"/>
        <v>0.19594594594594594</v>
      </c>
      <c r="DA167" s="159">
        <f t="shared" si="133"/>
        <v>132.28603603603602</v>
      </c>
      <c r="DB167" s="159">
        <f t="shared" si="134"/>
        <v>1.8468468468468469</v>
      </c>
      <c r="DC167" s="159">
        <f t="shared" si="135"/>
        <v>71.73648648648648</v>
      </c>
      <c r="DD167" s="159">
        <f t="shared" si="136"/>
        <v>4.916666666666667</v>
      </c>
      <c r="DE167" s="159">
        <f t="shared" si="137"/>
        <v>110.98423423423424</v>
      </c>
      <c r="DF167" s="69">
        <f t="shared" si="138"/>
        <v>7.653153153153153</v>
      </c>
      <c r="DG167" s="69">
        <f t="shared" si="139"/>
        <v>0.8626126126126126</v>
      </c>
      <c r="DH167" s="159">
        <f t="shared" si="140"/>
        <v>243.27027027027026</v>
      </c>
      <c r="DI167" s="132">
        <f t="shared" si="141"/>
        <v>10.362612612612612</v>
      </c>
      <c r="DJ167" s="135" t="s">
        <v>838</v>
      </c>
      <c r="DK167" s="70"/>
      <c r="DL167" s="70"/>
      <c r="DM167" s="136" t="s">
        <v>838</v>
      </c>
      <c r="DN167" s="255"/>
      <c r="DO167" s="256"/>
    </row>
    <row r="168" spans="1:140" ht="15">
      <c r="A168" s="26">
        <v>51000</v>
      </c>
      <c r="B168" s="23" t="s">
        <v>781</v>
      </c>
      <c r="C168" s="97" t="s">
        <v>807</v>
      </c>
      <c r="D168" s="141" t="s">
        <v>364</v>
      </c>
      <c r="E168" s="138" t="s">
        <v>365</v>
      </c>
      <c r="F168" s="22" t="s">
        <v>996</v>
      </c>
      <c r="G168" s="35" t="s">
        <v>1767</v>
      </c>
      <c r="H168" s="33" t="s">
        <v>1768</v>
      </c>
      <c r="I168" s="16" t="s">
        <v>1433</v>
      </c>
      <c r="J168" s="44" t="s">
        <v>1434</v>
      </c>
      <c r="K168" s="16" t="s">
        <v>1435</v>
      </c>
      <c r="L168" s="104">
        <v>38866</v>
      </c>
      <c r="M168" s="59">
        <v>38860</v>
      </c>
      <c r="N168" s="71">
        <f t="shared" si="142"/>
        <v>-5.1466803911474436E-05</v>
      </c>
      <c r="O168" s="72">
        <v>39729</v>
      </c>
      <c r="P168" s="72">
        <v>40785</v>
      </c>
      <c r="Q168" s="72">
        <v>42015</v>
      </c>
      <c r="R168" s="105">
        <f>(L168/Q168-1)/-1</f>
        <v>0.07494942282518147</v>
      </c>
      <c r="S168" s="115"/>
      <c r="T168" s="60">
        <v>0.10300000000000001</v>
      </c>
      <c r="U168" s="61">
        <v>32949</v>
      </c>
      <c r="V168" s="61">
        <v>561</v>
      </c>
      <c r="W168" s="60">
        <v>0.020197602017187257</v>
      </c>
      <c r="X168" s="116">
        <v>165796</v>
      </c>
      <c r="Y168" s="313">
        <v>0.7987000000000001</v>
      </c>
      <c r="Z168" s="314">
        <v>0.0196</v>
      </c>
      <c r="AA168" s="314">
        <v>0.028900000000000002</v>
      </c>
      <c r="AB168" s="314">
        <v>0.009300000000000001</v>
      </c>
      <c r="AC168" s="314">
        <v>0.0003</v>
      </c>
      <c r="AD168" s="314">
        <v>0.0646</v>
      </c>
      <c r="AE168" s="314">
        <v>0.0062</v>
      </c>
      <c r="AF168" s="314">
        <v>0.0725</v>
      </c>
      <c r="AG168" s="333"/>
      <c r="AH168" s="333"/>
      <c r="AI168" s="334"/>
      <c r="AJ168" s="313">
        <v>0.7837999999999999</v>
      </c>
      <c r="AK168" s="314">
        <v>0.08560000000000001</v>
      </c>
      <c r="AL168" s="314">
        <v>0.0033</v>
      </c>
      <c r="AM168" s="314">
        <v>0.0943</v>
      </c>
      <c r="AN168" s="314">
        <v>0.011200000000000002</v>
      </c>
      <c r="AO168" s="314">
        <v>0.0006</v>
      </c>
      <c r="AP168" s="314">
        <v>0.0006</v>
      </c>
      <c r="AQ168" s="314">
        <v>0.0206</v>
      </c>
      <c r="AR168" s="343">
        <v>0</v>
      </c>
      <c r="AS168" s="343">
        <v>0</v>
      </c>
      <c r="AT168" s="343">
        <v>0</v>
      </c>
      <c r="AU168" s="343">
        <v>0</v>
      </c>
      <c r="AV168" s="344">
        <v>0</v>
      </c>
      <c r="AW168" s="359">
        <v>0</v>
      </c>
      <c r="AX168" s="354">
        <v>1081127.12</v>
      </c>
      <c r="AY168" s="354">
        <v>212.8</v>
      </c>
      <c r="AZ168" s="354">
        <v>473477.48</v>
      </c>
      <c r="BA168" s="354">
        <v>6256335.3</v>
      </c>
      <c r="BB168" s="354">
        <v>7811152.7</v>
      </c>
      <c r="BC168" s="360">
        <v>1081339.92</v>
      </c>
      <c r="BD168" s="254">
        <v>810520</v>
      </c>
      <c r="BE168" s="254">
        <v>5554</v>
      </c>
      <c r="BF168" s="254">
        <v>599941</v>
      </c>
      <c r="BG168" s="254">
        <v>30597</v>
      </c>
      <c r="BH168" s="254">
        <v>98502</v>
      </c>
      <c r="BI168" s="254">
        <v>6943</v>
      </c>
      <c r="BJ168" s="254">
        <v>274683</v>
      </c>
      <c r="BK168" s="254">
        <v>16758</v>
      </c>
      <c r="BL168" s="254">
        <v>731131</v>
      </c>
      <c r="BM168" s="254">
        <v>271</v>
      </c>
      <c r="BN168" s="295">
        <v>564208</v>
      </c>
      <c r="BO168" s="296">
        <v>3866</v>
      </c>
      <c r="BP168" s="296">
        <v>423421</v>
      </c>
      <c r="BQ168" s="296">
        <v>21594</v>
      </c>
      <c r="BR168" s="296">
        <v>5757</v>
      </c>
      <c r="BS168" s="300">
        <v>351</v>
      </c>
      <c r="BT168" s="62">
        <f t="shared" si="100"/>
        <v>1374728</v>
      </c>
      <c r="BU168" s="62">
        <f t="shared" si="100"/>
        <v>9420</v>
      </c>
      <c r="BV168" s="253">
        <f t="shared" si="100"/>
        <v>1023362</v>
      </c>
      <c r="BW168" s="253">
        <f t="shared" si="97"/>
        <v>52191</v>
      </c>
      <c r="BX168" s="62">
        <f t="shared" si="101"/>
        <v>98502</v>
      </c>
      <c r="BY168" s="62">
        <f t="shared" si="101"/>
        <v>6943</v>
      </c>
      <c r="BZ168" s="62">
        <f t="shared" si="102"/>
        <v>280440</v>
      </c>
      <c r="CA168" s="62">
        <f t="shared" si="103"/>
        <v>22515</v>
      </c>
      <c r="CB168" s="62">
        <f t="shared" si="118"/>
        <v>731131</v>
      </c>
      <c r="CC168" s="126">
        <f t="shared" si="118"/>
        <v>271</v>
      </c>
      <c r="CD168" s="369">
        <v>2269219</v>
      </c>
      <c r="CE168" s="369">
        <v>155552</v>
      </c>
      <c r="CF168" s="152">
        <v>1980004</v>
      </c>
      <c r="CG168" s="153">
        <v>135155</v>
      </c>
      <c r="CH168" s="160">
        <v>1722446</v>
      </c>
      <c r="CI168" s="160">
        <v>121363</v>
      </c>
      <c r="CJ168" s="153">
        <v>21093</v>
      </c>
      <c r="CK168" s="154">
        <v>844</v>
      </c>
      <c r="CL168" s="62">
        <f t="shared" si="119"/>
        <v>2514777</v>
      </c>
      <c r="CM168" s="126">
        <f t="shared" si="120"/>
        <v>60123</v>
      </c>
      <c r="CN168" s="62">
        <f t="shared" si="127"/>
        <v>993386</v>
      </c>
      <c r="CO168" s="62">
        <f t="shared" si="128"/>
        <v>25811</v>
      </c>
      <c r="CP168" s="155">
        <f t="shared" si="143"/>
        <v>3508163</v>
      </c>
      <c r="CQ168" s="153">
        <f t="shared" si="122"/>
        <v>91340</v>
      </c>
      <c r="CR168" s="153">
        <f t="shared" si="123"/>
        <v>3723543</v>
      </c>
      <c r="CS168" s="153">
        <f t="shared" si="124"/>
        <v>257362</v>
      </c>
      <c r="CT168" s="245">
        <v>8523</v>
      </c>
      <c r="CU168" s="153">
        <f t="shared" si="125"/>
        <v>7231706</v>
      </c>
      <c r="CV168" s="154">
        <f t="shared" si="126"/>
        <v>357225</v>
      </c>
      <c r="CW168" s="153">
        <f t="shared" si="129"/>
        <v>64.71376737004633</v>
      </c>
      <c r="CX168" s="153">
        <f t="shared" si="130"/>
        <v>1.5471693257848687</v>
      </c>
      <c r="CY168" s="153">
        <f t="shared" si="131"/>
        <v>25.563201235203294</v>
      </c>
      <c r="CZ168" s="153">
        <f t="shared" si="132"/>
        <v>0.6642048378795676</v>
      </c>
      <c r="DA168" s="155">
        <f t="shared" si="133"/>
        <v>90.2769686052496</v>
      </c>
      <c r="DB168" s="155">
        <f t="shared" si="134"/>
        <v>2.350488934637159</v>
      </c>
      <c r="DC168" s="155">
        <f t="shared" si="135"/>
        <v>58.39472465259907</v>
      </c>
      <c r="DD168" s="155">
        <f t="shared" si="136"/>
        <v>4.002882141019043</v>
      </c>
      <c r="DE168" s="155">
        <f t="shared" si="137"/>
        <v>95.81942871847659</v>
      </c>
      <c r="DF168" s="63">
        <f t="shared" si="138"/>
        <v>6.622799794132784</v>
      </c>
      <c r="DG168" s="63">
        <f t="shared" si="139"/>
        <v>0.21932578486875964</v>
      </c>
      <c r="DH168" s="155">
        <f t="shared" si="140"/>
        <v>186.0963973237262</v>
      </c>
      <c r="DI168" s="131">
        <f t="shared" si="141"/>
        <v>9.192614513638704</v>
      </c>
      <c r="DJ168" s="133" t="s">
        <v>838</v>
      </c>
      <c r="DK168" s="58"/>
      <c r="DL168" s="58"/>
      <c r="DM168" s="134" t="s">
        <v>838</v>
      </c>
      <c r="DN168" s="260"/>
      <c r="DO168" s="261"/>
      <c r="DP168" s="4"/>
      <c r="DQ168" s="4"/>
      <c r="DR168" s="4"/>
      <c r="DV168" s="4"/>
      <c r="DW168" s="4"/>
      <c r="DX168" s="4"/>
      <c r="DY168" s="4"/>
      <c r="DZ168" s="4"/>
      <c r="EA168" s="4"/>
      <c r="EB168" s="4"/>
      <c r="EC168" s="4"/>
      <c r="ED168" s="4"/>
      <c r="EE168" s="4"/>
      <c r="EF168" s="4"/>
      <c r="EG168" s="4"/>
      <c r="EH168" s="4"/>
      <c r="EI168" s="4"/>
      <c r="EJ168" s="4"/>
    </row>
    <row r="169" spans="1:119" ht="15">
      <c r="A169" s="26">
        <v>51007</v>
      </c>
      <c r="B169" s="23" t="s">
        <v>782</v>
      </c>
      <c r="C169" s="97" t="s">
        <v>808</v>
      </c>
      <c r="D169" s="40" t="s">
        <v>366</v>
      </c>
      <c r="E169" s="139"/>
      <c r="F169" s="22" t="s">
        <v>997</v>
      </c>
      <c r="G169" s="35" t="s">
        <v>1436</v>
      </c>
      <c r="H169" s="33" t="s">
        <v>1769</v>
      </c>
      <c r="I169" s="16" t="s">
        <v>1436</v>
      </c>
      <c r="J169" s="44" t="s">
        <v>1437</v>
      </c>
      <c r="K169" s="16" t="s">
        <v>1438</v>
      </c>
      <c r="L169" s="104">
        <v>4172</v>
      </c>
      <c r="M169" s="59">
        <v>4143</v>
      </c>
      <c r="N169" s="71">
        <f t="shared" si="142"/>
        <v>-0.002333252876337566</v>
      </c>
      <c r="O169" s="73"/>
      <c r="P169" s="74"/>
      <c r="Q169" s="74"/>
      <c r="R169" s="108"/>
      <c r="S169" s="115">
        <v>0.10786193672099713</v>
      </c>
      <c r="T169" s="60">
        <v>0.067</v>
      </c>
      <c r="U169" s="61">
        <v>35195</v>
      </c>
      <c r="V169" s="61">
        <v>603</v>
      </c>
      <c r="W169" s="60">
        <v>0.04434324065196549</v>
      </c>
      <c r="X169" s="116">
        <v>168071</v>
      </c>
      <c r="Y169" s="315">
        <v>0.7258</v>
      </c>
      <c r="Z169" s="316">
        <v>0.0387</v>
      </c>
      <c r="AA169" s="316">
        <v>0.0581</v>
      </c>
      <c r="AB169" s="316">
        <v>0.0097</v>
      </c>
      <c r="AC169" s="316">
        <v>0</v>
      </c>
      <c r="AD169" s="316">
        <v>0.08710000000000001</v>
      </c>
      <c r="AE169" s="316">
        <v>0.0032</v>
      </c>
      <c r="AF169" s="316">
        <v>0.0774</v>
      </c>
      <c r="AG169" s="329">
        <v>2105.39</v>
      </c>
      <c r="AH169" s="329">
        <v>1.97</v>
      </c>
      <c r="AI169" s="330">
        <v>5930.56</v>
      </c>
      <c r="AJ169" s="315">
        <v>0.8</v>
      </c>
      <c r="AK169" s="316">
        <v>0.08650000000000001</v>
      </c>
      <c r="AL169" s="316">
        <v>0</v>
      </c>
      <c r="AM169" s="316">
        <v>0.11349999999999999</v>
      </c>
      <c r="AN169" s="316">
        <v>0</v>
      </c>
      <c r="AO169" s="316">
        <v>0</v>
      </c>
      <c r="AP169" s="316">
        <v>0</v>
      </c>
      <c r="AQ169" s="316">
        <v>0</v>
      </c>
      <c r="AR169" s="316"/>
      <c r="AS169" s="316"/>
      <c r="AT169" s="316"/>
      <c r="AU169" s="316"/>
      <c r="AV169" s="345"/>
      <c r="AW169" s="359">
        <v>0</v>
      </c>
      <c r="AX169" s="354">
        <v>0</v>
      </c>
      <c r="AY169" s="354">
        <v>10.85</v>
      </c>
      <c r="AZ169" s="354">
        <v>3608.41</v>
      </c>
      <c r="BA169" s="354">
        <v>2311.3</v>
      </c>
      <c r="BB169" s="354">
        <v>5930.56</v>
      </c>
      <c r="BC169" s="360">
        <v>10.85</v>
      </c>
      <c r="BD169" s="258">
        <v>81894</v>
      </c>
      <c r="BE169" s="258">
        <v>561</v>
      </c>
      <c r="BF169" s="258">
        <v>94837</v>
      </c>
      <c r="BG169" s="258">
        <v>4836</v>
      </c>
      <c r="BH169" s="258">
        <v>2957</v>
      </c>
      <c r="BI169" s="258">
        <v>208</v>
      </c>
      <c r="BJ169" s="258">
        <v>8031</v>
      </c>
      <c r="BK169" s="258">
        <v>490</v>
      </c>
      <c r="BL169" s="258">
        <v>21930</v>
      </c>
      <c r="BM169" s="258">
        <v>8</v>
      </c>
      <c r="BN169" s="297">
        <v>90305</v>
      </c>
      <c r="BO169" s="298">
        <v>619</v>
      </c>
      <c r="BP169" s="298">
        <v>78849</v>
      </c>
      <c r="BQ169" s="298">
        <v>4021</v>
      </c>
      <c r="BR169" s="62"/>
      <c r="BS169" s="126"/>
      <c r="BT169" s="62">
        <f t="shared" si="100"/>
        <v>172199</v>
      </c>
      <c r="BU169" s="62">
        <f t="shared" si="100"/>
        <v>1180</v>
      </c>
      <c r="BV169" s="253">
        <f t="shared" si="100"/>
        <v>173686</v>
      </c>
      <c r="BW169" s="253">
        <f t="shared" si="97"/>
        <v>8857</v>
      </c>
      <c r="BX169" s="62">
        <f t="shared" si="101"/>
        <v>2957</v>
      </c>
      <c r="BY169" s="62">
        <f t="shared" si="101"/>
        <v>208</v>
      </c>
      <c r="BZ169" s="62">
        <f t="shared" si="102"/>
        <v>8031</v>
      </c>
      <c r="CA169" s="62">
        <f t="shared" si="103"/>
        <v>490</v>
      </c>
      <c r="CB169" s="62">
        <f t="shared" si="118"/>
        <v>21930</v>
      </c>
      <c r="CC169" s="126">
        <f t="shared" si="118"/>
        <v>8</v>
      </c>
      <c r="CD169" s="369">
        <v>450597</v>
      </c>
      <c r="CE169" s="369">
        <v>30836</v>
      </c>
      <c r="CF169" s="152">
        <v>396313</v>
      </c>
      <c r="CG169" s="153">
        <v>26986</v>
      </c>
      <c r="CH169" s="160">
        <v>442006</v>
      </c>
      <c r="CI169" s="160">
        <v>31124</v>
      </c>
      <c r="CJ169" s="153">
        <v>6858</v>
      </c>
      <c r="CK169" s="154">
        <v>274</v>
      </c>
      <c r="CL169" s="62">
        <f t="shared" si="119"/>
        <v>209649</v>
      </c>
      <c r="CM169" s="126">
        <f t="shared" si="120"/>
        <v>6103</v>
      </c>
      <c r="CN169" s="62">
        <f t="shared" si="127"/>
        <v>169154</v>
      </c>
      <c r="CO169" s="62">
        <f t="shared" si="128"/>
        <v>4640</v>
      </c>
      <c r="CP169" s="155">
        <f t="shared" si="143"/>
        <v>378803</v>
      </c>
      <c r="CQ169" s="153">
        <f t="shared" si="122"/>
        <v>10743</v>
      </c>
      <c r="CR169" s="153">
        <f t="shared" si="123"/>
        <v>845177</v>
      </c>
      <c r="CS169" s="153">
        <f t="shared" si="124"/>
        <v>58384</v>
      </c>
      <c r="CT169" s="245">
        <v>275</v>
      </c>
      <c r="CU169" s="153">
        <f t="shared" si="125"/>
        <v>1223980</v>
      </c>
      <c r="CV169" s="154">
        <f t="shared" si="126"/>
        <v>69402</v>
      </c>
      <c r="CW169" s="153">
        <f t="shared" si="129"/>
        <v>50.603186097031134</v>
      </c>
      <c r="CX169" s="153">
        <f t="shared" si="130"/>
        <v>1.4730871349263819</v>
      </c>
      <c r="CY169" s="153">
        <f t="shared" si="131"/>
        <v>40.82886797007</v>
      </c>
      <c r="CZ169" s="153">
        <f t="shared" si="132"/>
        <v>1.1199613806420468</v>
      </c>
      <c r="DA169" s="155">
        <f t="shared" si="133"/>
        <v>91.43205406710113</v>
      </c>
      <c r="DB169" s="155">
        <f t="shared" si="134"/>
        <v>2.593048515568429</v>
      </c>
      <c r="DC169" s="155">
        <f t="shared" si="135"/>
        <v>108.76104272266474</v>
      </c>
      <c r="DD169" s="155">
        <f t="shared" si="136"/>
        <v>7.442915761525465</v>
      </c>
      <c r="DE169" s="155">
        <f t="shared" si="137"/>
        <v>204.00120685493604</v>
      </c>
      <c r="DF169" s="63">
        <f t="shared" si="138"/>
        <v>14.092203717113202</v>
      </c>
      <c r="DG169" s="63">
        <f t="shared" si="139"/>
        <v>0.06637702148201786</v>
      </c>
      <c r="DH169" s="155">
        <f t="shared" si="140"/>
        <v>295.43326092203716</v>
      </c>
      <c r="DI169" s="131">
        <f t="shared" si="141"/>
        <v>16.75162925416365</v>
      </c>
      <c r="DJ169" s="133" t="s">
        <v>838</v>
      </c>
      <c r="DK169" s="58"/>
      <c r="DL169" s="58"/>
      <c r="DM169" s="134" t="s">
        <v>837</v>
      </c>
      <c r="DN169" s="255"/>
      <c r="DO169" s="256"/>
    </row>
    <row r="170" spans="1:119" ht="15">
      <c r="A170" s="26">
        <v>51009</v>
      </c>
      <c r="B170" s="23" t="s">
        <v>783</v>
      </c>
      <c r="C170" s="97" t="s">
        <v>811</v>
      </c>
      <c r="D170" s="40" t="s">
        <v>367</v>
      </c>
      <c r="E170" s="90" t="s">
        <v>368</v>
      </c>
      <c r="F170" s="22" t="s">
        <v>998</v>
      </c>
      <c r="G170" s="35" t="s">
        <v>1439</v>
      </c>
      <c r="H170" s="33" t="s">
        <v>1770</v>
      </c>
      <c r="I170" s="16" t="s">
        <v>1439</v>
      </c>
      <c r="J170" s="44" t="s">
        <v>1440</v>
      </c>
      <c r="K170" s="16" t="s">
        <v>1441</v>
      </c>
      <c r="L170" s="104">
        <v>1129</v>
      </c>
      <c r="M170" s="59">
        <v>1122</v>
      </c>
      <c r="N170" s="71">
        <f t="shared" si="142"/>
        <v>-0.002079619726678583</v>
      </c>
      <c r="O170" s="59"/>
      <c r="P170" s="59"/>
      <c r="Q170" s="59"/>
      <c r="R170" s="105"/>
      <c r="S170" s="115">
        <v>0.1195748449955713</v>
      </c>
      <c r="T170" s="60">
        <v>0.067</v>
      </c>
      <c r="U170" s="61">
        <v>52389</v>
      </c>
      <c r="V170" s="61">
        <v>515</v>
      </c>
      <c r="W170" s="60">
        <v>0.013286093888396812</v>
      </c>
      <c r="X170" s="116">
        <v>104288</v>
      </c>
      <c r="Y170" s="315">
        <v>0.6383</v>
      </c>
      <c r="Z170" s="316">
        <v>0</v>
      </c>
      <c r="AA170" s="316">
        <v>0.1809</v>
      </c>
      <c r="AB170" s="316">
        <v>0</v>
      </c>
      <c r="AC170" s="316">
        <v>0</v>
      </c>
      <c r="AD170" s="316">
        <v>0.1277</v>
      </c>
      <c r="AE170" s="316">
        <v>0</v>
      </c>
      <c r="AF170" s="316">
        <v>0.053200000000000004</v>
      </c>
      <c r="AG170" s="329">
        <v>347.54</v>
      </c>
      <c r="AH170" s="329">
        <v>3.23</v>
      </c>
      <c r="AI170" s="330">
        <v>495.15</v>
      </c>
      <c r="AJ170" s="315">
        <v>0.7745000000000001</v>
      </c>
      <c r="AK170" s="316">
        <v>0.0784</v>
      </c>
      <c r="AL170" s="316">
        <v>0</v>
      </c>
      <c r="AM170" s="316">
        <v>0.1176</v>
      </c>
      <c r="AN170" s="316">
        <v>0</v>
      </c>
      <c r="AO170" s="316">
        <v>0</v>
      </c>
      <c r="AP170" s="316">
        <v>0</v>
      </c>
      <c r="AQ170" s="316">
        <v>0.0294</v>
      </c>
      <c r="AR170" s="316"/>
      <c r="AS170" s="316"/>
      <c r="AT170" s="316"/>
      <c r="AU170" s="316"/>
      <c r="AV170" s="345"/>
      <c r="AW170" s="359">
        <v>0</v>
      </c>
      <c r="AX170" s="354">
        <v>0</v>
      </c>
      <c r="AY170" s="354">
        <v>0</v>
      </c>
      <c r="AZ170" s="354">
        <v>24.03</v>
      </c>
      <c r="BA170" s="354">
        <v>471.12</v>
      </c>
      <c r="BB170" s="354">
        <v>495.15</v>
      </c>
      <c r="BC170" s="360">
        <v>0</v>
      </c>
      <c r="BD170" s="254">
        <v>17490</v>
      </c>
      <c r="BE170" s="254">
        <v>120</v>
      </c>
      <c r="BF170" s="254">
        <v>32462</v>
      </c>
      <c r="BG170" s="254">
        <v>1655</v>
      </c>
      <c r="BH170" s="254">
        <v>1797</v>
      </c>
      <c r="BI170" s="254">
        <v>127</v>
      </c>
      <c r="BJ170" s="254">
        <v>4885</v>
      </c>
      <c r="BK170" s="254">
        <v>298</v>
      </c>
      <c r="BL170" s="254">
        <v>13323</v>
      </c>
      <c r="BM170" s="254">
        <v>5</v>
      </c>
      <c r="BN170" s="295">
        <v>18810</v>
      </c>
      <c r="BO170" s="296">
        <v>129</v>
      </c>
      <c r="BP170" s="296">
        <v>22121</v>
      </c>
      <c r="BQ170" s="296">
        <v>1128</v>
      </c>
      <c r="BR170" s="62"/>
      <c r="BS170" s="126"/>
      <c r="BT170" s="62">
        <f t="shared" si="100"/>
        <v>36300</v>
      </c>
      <c r="BU170" s="62">
        <f t="shared" si="100"/>
        <v>249</v>
      </c>
      <c r="BV170" s="253">
        <f t="shared" si="100"/>
        <v>54583</v>
      </c>
      <c r="BW170" s="253">
        <f t="shared" si="97"/>
        <v>2783</v>
      </c>
      <c r="BX170" s="62">
        <f t="shared" si="101"/>
        <v>1797</v>
      </c>
      <c r="BY170" s="62">
        <f t="shared" si="101"/>
        <v>127</v>
      </c>
      <c r="BZ170" s="62">
        <f t="shared" si="102"/>
        <v>4885</v>
      </c>
      <c r="CA170" s="62">
        <f t="shared" si="103"/>
        <v>298</v>
      </c>
      <c r="CB170" s="62">
        <f t="shared" si="118"/>
        <v>13323</v>
      </c>
      <c r="CC170" s="126">
        <f t="shared" si="118"/>
        <v>5</v>
      </c>
      <c r="CD170" s="369">
        <v>94424</v>
      </c>
      <c r="CE170" s="369">
        <v>6444</v>
      </c>
      <c r="CF170" s="152">
        <v>82709</v>
      </c>
      <c r="CG170" s="153">
        <v>5624</v>
      </c>
      <c r="CH170" s="160">
        <v>42906</v>
      </c>
      <c r="CI170" s="160">
        <v>3027</v>
      </c>
      <c r="CJ170" s="153">
        <v>671</v>
      </c>
      <c r="CK170" s="154">
        <v>27</v>
      </c>
      <c r="CL170" s="62">
        <f t="shared" si="119"/>
        <v>69957</v>
      </c>
      <c r="CM170" s="126">
        <f t="shared" si="120"/>
        <v>2205</v>
      </c>
      <c r="CN170" s="62">
        <f t="shared" si="127"/>
        <v>40931</v>
      </c>
      <c r="CO170" s="62">
        <f t="shared" si="128"/>
        <v>1257</v>
      </c>
      <c r="CP170" s="155">
        <f t="shared" si="143"/>
        <v>110888</v>
      </c>
      <c r="CQ170" s="153">
        <f t="shared" si="122"/>
        <v>3462</v>
      </c>
      <c r="CR170" s="153">
        <f t="shared" si="123"/>
        <v>126286</v>
      </c>
      <c r="CS170" s="153">
        <f t="shared" si="124"/>
        <v>8678</v>
      </c>
      <c r="CT170" s="245">
        <v>82</v>
      </c>
      <c r="CU170" s="153">
        <f t="shared" si="125"/>
        <v>237174</v>
      </c>
      <c r="CV170" s="154">
        <f t="shared" si="126"/>
        <v>12222</v>
      </c>
      <c r="CW170" s="153">
        <f t="shared" si="129"/>
        <v>62.350267379679146</v>
      </c>
      <c r="CX170" s="153">
        <f t="shared" si="130"/>
        <v>1.96524064171123</v>
      </c>
      <c r="CY170" s="153">
        <f t="shared" si="131"/>
        <v>36.48039215686274</v>
      </c>
      <c r="CZ170" s="153">
        <f t="shared" si="132"/>
        <v>1.1203208556149733</v>
      </c>
      <c r="DA170" s="155">
        <f t="shared" si="133"/>
        <v>98.83065953654189</v>
      </c>
      <c r="DB170" s="155">
        <f t="shared" si="134"/>
        <v>3.085561497326203</v>
      </c>
      <c r="DC170" s="155">
        <f t="shared" si="135"/>
        <v>84.15686274509804</v>
      </c>
      <c r="DD170" s="155">
        <f t="shared" si="136"/>
        <v>5.74331550802139</v>
      </c>
      <c r="DE170" s="155">
        <f t="shared" si="137"/>
        <v>112.55436720142602</v>
      </c>
      <c r="DF170" s="63">
        <f t="shared" si="138"/>
        <v>7.734402852049911</v>
      </c>
      <c r="DG170" s="63">
        <f t="shared" si="139"/>
        <v>0.07308377896613191</v>
      </c>
      <c r="DH170" s="155">
        <f t="shared" si="140"/>
        <v>211.3850267379679</v>
      </c>
      <c r="DI170" s="131">
        <f t="shared" si="141"/>
        <v>10.893048128342246</v>
      </c>
      <c r="DJ170" s="133" t="s">
        <v>838</v>
      </c>
      <c r="DK170" s="58"/>
      <c r="DL170" s="58"/>
      <c r="DM170" s="134" t="s">
        <v>839</v>
      </c>
      <c r="DN170" s="255"/>
      <c r="DO170" s="256"/>
    </row>
    <row r="171" spans="1:119" ht="15">
      <c r="A171" s="26">
        <v>51013</v>
      </c>
      <c r="B171" s="23" t="s">
        <v>784</v>
      </c>
      <c r="C171" s="97" t="s">
        <v>808</v>
      </c>
      <c r="D171" s="40" t="s">
        <v>369</v>
      </c>
      <c r="E171" s="90" t="s">
        <v>370</v>
      </c>
      <c r="F171" s="22" t="s">
        <v>999</v>
      </c>
      <c r="G171" s="35" t="s">
        <v>1771</v>
      </c>
      <c r="H171" s="33" t="s">
        <v>1772</v>
      </c>
      <c r="I171" s="16" t="s">
        <v>1442</v>
      </c>
      <c r="J171" s="44" t="s">
        <v>1443</v>
      </c>
      <c r="K171" s="16" t="s">
        <v>1444</v>
      </c>
      <c r="L171" s="104">
        <v>1362</v>
      </c>
      <c r="M171" s="59">
        <v>1322</v>
      </c>
      <c r="N171" s="71">
        <f t="shared" si="142"/>
        <v>-0.010085728693898158</v>
      </c>
      <c r="O171" s="59"/>
      <c r="P171" s="59"/>
      <c r="Q171" s="59"/>
      <c r="R171" s="105"/>
      <c r="S171" s="115">
        <v>0</v>
      </c>
      <c r="T171" s="75">
        <v>0.086</v>
      </c>
      <c r="U171" s="78">
        <v>36848</v>
      </c>
      <c r="V171" s="77">
        <v>531</v>
      </c>
      <c r="W171" s="75">
        <f>20/L171</f>
        <v>0.014684287812041116</v>
      </c>
      <c r="X171" s="121">
        <v>126395</v>
      </c>
      <c r="Y171" s="315">
        <v>0.7248</v>
      </c>
      <c r="Z171" s="316">
        <v>0.0092</v>
      </c>
      <c r="AA171" s="316">
        <v>0.045899999999999996</v>
      </c>
      <c r="AB171" s="316">
        <v>0.0092</v>
      </c>
      <c r="AC171" s="316">
        <v>0</v>
      </c>
      <c r="AD171" s="316">
        <v>0.156</v>
      </c>
      <c r="AE171" s="316">
        <v>0.0092</v>
      </c>
      <c r="AF171" s="316">
        <v>0.045899999999999996</v>
      </c>
      <c r="AG171" s="329">
        <v>2245.39</v>
      </c>
      <c r="AH171" s="329">
        <v>0.59</v>
      </c>
      <c r="AI171" s="330">
        <v>2409.96</v>
      </c>
      <c r="AJ171" s="315">
        <v>0.7786</v>
      </c>
      <c r="AK171" s="316">
        <v>0.084</v>
      </c>
      <c r="AL171" s="316">
        <v>0</v>
      </c>
      <c r="AM171" s="316">
        <v>0.1069</v>
      </c>
      <c r="AN171" s="316">
        <v>0.015300000000000001</v>
      </c>
      <c r="AO171" s="316">
        <v>0</v>
      </c>
      <c r="AP171" s="316">
        <v>0</v>
      </c>
      <c r="AQ171" s="316">
        <v>0.015300000000000001</v>
      </c>
      <c r="AR171" s="316"/>
      <c r="AS171" s="316"/>
      <c r="AT171" s="316"/>
      <c r="AU171" s="316"/>
      <c r="AV171" s="345"/>
      <c r="AW171" s="359">
        <v>0</v>
      </c>
      <c r="AX171" s="354">
        <v>0</v>
      </c>
      <c r="AY171" s="354">
        <v>6.55</v>
      </c>
      <c r="AZ171" s="354">
        <v>20.71</v>
      </c>
      <c r="BA171" s="354">
        <v>2382.7</v>
      </c>
      <c r="BB171" s="354">
        <v>2409.96</v>
      </c>
      <c r="BC171" s="360">
        <v>6.55</v>
      </c>
      <c r="BD171" s="254">
        <v>28220</v>
      </c>
      <c r="BE171" s="254">
        <v>193</v>
      </c>
      <c r="BF171" s="254">
        <v>43708</v>
      </c>
      <c r="BG171" s="254">
        <v>2229</v>
      </c>
      <c r="BH171" s="254">
        <v>2400</v>
      </c>
      <c r="BI171" s="254">
        <v>169</v>
      </c>
      <c r="BJ171" s="254">
        <v>6520</v>
      </c>
      <c r="BK171" s="254">
        <v>398</v>
      </c>
      <c r="BL171" s="254">
        <v>17804</v>
      </c>
      <c r="BM171" s="254">
        <v>7</v>
      </c>
      <c r="BN171" s="295">
        <v>47455</v>
      </c>
      <c r="BO171" s="296">
        <v>325</v>
      </c>
      <c r="BP171" s="296">
        <v>40000</v>
      </c>
      <c r="BQ171" s="296">
        <v>2040</v>
      </c>
      <c r="BR171" s="62"/>
      <c r="BS171" s="126"/>
      <c r="BT171" s="62">
        <f t="shared" si="100"/>
        <v>75675</v>
      </c>
      <c r="BU171" s="62">
        <f t="shared" si="100"/>
        <v>518</v>
      </c>
      <c r="BV171" s="253">
        <f t="shared" si="100"/>
        <v>83708</v>
      </c>
      <c r="BW171" s="253">
        <f t="shared" si="97"/>
        <v>4269</v>
      </c>
      <c r="BX171" s="62">
        <f t="shared" si="101"/>
        <v>2400</v>
      </c>
      <c r="BY171" s="62">
        <f t="shared" si="101"/>
        <v>169</v>
      </c>
      <c r="BZ171" s="62">
        <f t="shared" si="102"/>
        <v>6520</v>
      </c>
      <c r="CA171" s="62">
        <f t="shared" si="103"/>
        <v>398</v>
      </c>
      <c r="CB171" s="62">
        <f t="shared" si="118"/>
        <v>17804</v>
      </c>
      <c r="CC171" s="126">
        <f t="shared" si="118"/>
        <v>7</v>
      </c>
      <c r="CD171" s="369">
        <v>112200</v>
      </c>
      <c r="CE171" s="369">
        <v>7618</v>
      </c>
      <c r="CF171" s="152">
        <v>100395</v>
      </c>
      <c r="CG171" s="153">
        <v>6790</v>
      </c>
      <c r="CH171" s="160">
        <v>100731</v>
      </c>
      <c r="CI171" s="160">
        <v>7091</v>
      </c>
      <c r="CJ171" s="153">
        <v>907</v>
      </c>
      <c r="CK171" s="154">
        <v>37</v>
      </c>
      <c r="CL171" s="62">
        <f t="shared" si="119"/>
        <v>98652</v>
      </c>
      <c r="CM171" s="126">
        <f t="shared" si="120"/>
        <v>2996</v>
      </c>
      <c r="CN171" s="62">
        <f t="shared" si="127"/>
        <v>87455</v>
      </c>
      <c r="CO171" s="62">
        <f t="shared" si="128"/>
        <v>2365</v>
      </c>
      <c r="CP171" s="155">
        <f t="shared" si="143"/>
        <v>186107</v>
      </c>
      <c r="CQ171" s="153">
        <f t="shared" si="122"/>
        <v>5361</v>
      </c>
      <c r="CR171" s="153">
        <f t="shared" si="123"/>
        <v>202033</v>
      </c>
      <c r="CS171" s="153">
        <f t="shared" si="124"/>
        <v>13918</v>
      </c>
      <c r="CT171" s="245">
        <v>1703</v>
      </c>
      <c r="CU171" s="153">
        <f t="shared" si="125"/>
        <v>388140</v>
      </c>
      <c r="CV171" s="154">
        <f t="shared" si="126"/>
        <v>20982</v>
      </c>
      <c r="CW171" s="153">
        <f t="shared" si="129"/>
        <v>74.62329803328291</v>
      </c>
      <c r="CX171" s="153">
        <f t="shared" si="130"/>
        <v>2.2662632375189107</v>
      </c>
      <c r="CY171" s="153">
        <f t="shared" si="131"/>
        <v>66.1535552193646</v>
      </c>
      <c r="CZ171" s="153">
        <f t="shared" si="132"/>
        <v>1.7889561270801815</v>
      </c>
      <c r="DA171" s="155">
        <f t="shared" si="133"/>
        <v>140.7768532526475</v>
      </c>
      <c r="DB171" s="155">
        <f t="shared" si="134"/>
        <v>4.055219364599092</v>
      </c>
      <c r="DC171" s="155">
        <f t="shared" si="135"/>
        <v>84.8714069591528</v>
      </c>
      <c r="DD171" s="155">
        <f t="shared" si="136"/>
        <v>5.762481089258699</v>
      </c>
      <c r="DE171" s="155">
        <f t="shared" si="137"/>
        <v>152.82375189107412</v>
      </c>
      <c r="DF171" s="63">
        <f t="shared" si="138"/>
        <v>10.527987897125568</v>
      </c>
      <c r="DG171" s="63">
        <f t="shared" si="139"/>
        <v>1.2881996974281391</v>
      </c>
      <c r="DH171" s="155">
        <f t="shared" si="140"/>
        <v>293.6006051437216</v>
      </c>
      <c r="DI171" s="131">
        <f t="shared" si="141"/>
        <v>15.871406959152798</v>
      </c>
      <c r="DJ171" s="133" t="s">
        <v>838</v>
      </c>
      <c r="DK171" s="58"/>
      <c r="DL171" s="58"/>
      <c r="DM171" s="134" t="s">
        <v>839</v>
      </c>
      <c r="DN171" s="255"/>
      <c r="DO171" s="256"/>
    </row>
    <row r="172" spans="1:119" ht="15">
      <c r="A172" s="26">
        <v>51022</v>
      </c>
      <c r="B172" s="23" t="s">
        <v>785</v>
      </c>
      <c r="C172" s="97" t="s">
        <v>811</v>
      </c>
      <c r="D172" s="40" t="s">
        <v>371</v>
      </c>
      <c r="E172" s="90" t="s">
        <v>372</v>
      </c>
      <c r="F172" s="22" t="s">
        <v>1000</v>
      </c>
      <c r="G172" s="35" t="s">
        <v>1773</v>
      </c>
      <c r="H172" s="33" t="s">
        <v>1774</v>
      </c>
      <c r="I172" s="16" t="s">
        <v>1445</v>
      </c>
      <c r="J172" s="44" t="s">
        <v>1446</v>
      </c>
      <c r="K172" s="16" t="s">
        <v>1447</v>
      </c>
      <c r="L172" s="104">
        <v>2154</v>
      </c>
      <c r="M172" s="59">
        <v>2114</v>
      </c>
      <c r="N172" s="71">
        <f t="shared" si="142"/>
        <v>-0.0063071586250393885</v>
      </c>
      <c r="O172" s="59"/>
      <c r="P172" s="59"/>
      <c r="Q172" s="59"/>
      <c r="R172" s="105"/>
      <c r="S172" s="115">
        <v>0.13231197771587744</v>
      </c>
      <c r="T172" s="60">
        <v>0.114</v>
      </c>
      <c r="U172" s="61">
        <v>28072</v>
      </c>
      <c r="V172" s="61">
        <v>529</v>
      </c>
      <c r="W172" s="60">
        <v>0.060352831940575676</v>
      </c>
      <c r="X172" s="116">
        <v>126056</v>
      </c>
      <c r="Y172" s="315">
        <v>0.6273</v>
      </c>
      <c r="Z172" s="316">
        <v>0.018600000000000002</v>
      </c>
      <c r="AA172" s="316">
        <v>0.0621</v>
      </c>
      <c r="AB172" s="316">
        <v>0.0621</v>
      </c>
      <c r="AC172" s="316">
        <v>0</v>
      </c>
      <c r="AD172" s="316">
        <v>0.16149999999999998</v>
      </c>
      <c r="AE172" s="316">
        <v>0</v>
      </c>
      <c r="AF172" s="316">
        <v>0.0683</v>
      </c>
      <c r="AG172" s="329">
        <v>678.88</v>
      </c>
      <c r="AH172" s="329">
        <v>3.11</v>
      </c>
      <c r="AI172" s="330">
        <v>893.68</v>
      </c>
      <c r="AJ172" s="315">
        <v>0.6928</v>
      </c>
      <c r="AK172" s="316">
        <v>0.1084</v>
      </c>
      <c r="AL172" s="316">
        <v>0</v>
      </c>
      <c r="AM172" s="316">
        <v>0.19879999999999998</v>
      </c>
      <c r="AN172" s="316">
        <v>0</v>
      </c>
      <c r="AO172" s="316">
        <v>0</v>
      </c>
      <c r="AP172" s="316">
        <v>0</v>
      </c>
      <c r="AQ172" s="316">
        <v>0</v>
      </c>
      <c r="AR172" s="316"/>
      <c r="AS172" s="316"/>
      <c r="AT172" s="316"/>
      <c r="AU172" s="316"/>
      <c r="AV172" s="345"/>
      <c r="AW172" s="359">
        <v>0</v>
      </c>
      <c r="AX172" s="354">
        <v>0</v>
      </c>
      <c r="AY172" s="354">
        <v>3.25</v>
      </c>
      <c r="AZ172" s="354">
        <v>0</v>
      </c>
      <c r="BA172" s="354">
        <v>751.91</v>
      </c>
      <c r="BB172" s="354">
        <v>755.16</v>
      </c>
      <c r="BC172" s="360">
        <v>3.25</v>
      </c>
      <c r="BD172" s="254">
        <v>37177</v>
      </c>
      <c r="BE172" s="254">
        <v>255</v>
      </c>
      <c r="BF172" s="254">
        <v>59412</v>
      </c>
      <c r="BG172" s="254">
        <v>3030</v>
      </c>
      <c r="BH172" s="62"/>
      <c r="BI172" s="62"/>
      <c r="BJ172" s="62"/>
      <c r="BK172" s="62"/>
      <c r="BL172" s="62"/>
      <c r="BM172" s="62"/>
      <c r="BN172" s="295">
        <v>62507</v>
      </c>
      <c r="BO172" s="296">
        <v>428</v>
      </c>
      <c r="BP172" s="296">
        <v>48841</v>
      </c>
      <c r="BQ172" s="296">
        <v>2491</v>
      </c>
      <c r="BR172" s="62"/>
      <c r="BS172" s="126"/>
      <c r="BT172" s="62">
        <f t="shared" si="100"/>
        <v>99684</v>
      </c>
      <c r="BU172" s="62">
        <f t="shared" si="100"/>
        <v>683</v>
      </c>
      <c r="BV172" s="253">
        <f t="shared" si="100"/>
        <v>108253</v>
      </c>
      <c r="BW172" s="253">
        <f t="shared" si="97"/>
        <v>5521</v>
      </c>
      <c r="BX172" s="62">
        <f t="shared" si="101"/>
        <v>0</v>
      </c>
      <c r="BY172" s="62">
        <f t="shared" si="101"/>
        <v>0</v>
      </c>
      <c r="BZ172" s="62">
        <f t="shared" si="102"/>
        <v>0</v>
      </c>
      <c r="CA172" s="62">
        <f t="shared" si="103"/>
        <v>0</v>
      </c>
      <c r="CB172" s="62">
        <f t="shared" si="118"/>
        <v>0</v>
      </c>
      <c r="CC172" s="126">
        <f t="shared" si="118"/>
        <v>0</v>
      </c>
      <c r="CD172" s="369">
        <v>275956</v>
      </c>
      <c r="CE172" s="369">
        <v>18922</v>
      </c>
      <c r="CF172" s="152">
        <v>237223</v>
      </c>
      <c r="CG172" s="153">
        <v>16206</v>
      </c>
      <c r="CH172" s="160">
        <v>287778</v>
      </c>
      <c r="CI172" s="160">
        <v>20262</v>
      </c>
      <c r="CJ172" s="153">
        <v>2793</v>
      </c>
      <c r="CK172" s="154">
        <v>113</v>
      </c>
      <c r="CL172" s="62">
        <f t="shared" si="119"/>
        <v>96589</v>
      </c>
      <c r="CM172" s="126">
        <f t="shared" si="120"/>
        <v>3285</v>
      </c>
      <c r="CN172" s="62">
        <f t="shared" si="127"/>
        <v>111348</v>
      </c>
      <c r="CO172" s="62">
        <f t="shared" si="128"/>
        <v>2919</v>
      </c>
      <c r="CP172" s="155">
        <f t="shared" si="143"/>
        <v>207937</v>
      </c>
      <c r="CQ172" s="153">
        <f t="shared" si="122"/>
        <v>6204</v>
      </c>
      <c r="CR172" s="153">
        <f t="shared" si="123"/>
        <v>527794</v>
      </c>
      <c r="CS172" s="153">
        <f t="shared" si="124"/>
        <v>36581</v>
      </c>
      <c r="CT172" s="245">
        <v>1688</v>
      </c>
      <c r="CU172" s="153">
        <f t="shared" si="125"/>
        <v>735731</v>
      </c>
      <c r="CV172" s="154">
        <f t="shared" si="126"/>
        <v>44473</v>
      </c>
      <c r="CW172" s="153">
        <f t="shared" si="129"/>
        <v>45.69016083254494</v>
      </c>
      <c r="CX172" s="153">
        <f t="shared" si="130"/>
        <v>1.553926206244087</v>
      </c>
      <c r="CY172" s="153">
        <f t="shared" si="131"/>
        <v>52.6717123935667</v>
      </c>
      <c r="CZ172" s="153">
        <f t="shared" si="132"/>
        <v>1.380794701986755</v>
      </c>
      <c r="DA172" s="155">
        <f t="shared" si="133"/>
        <v>98.36187322611164</v>
      </c>
      <c r="DB172" s="155">
        <f t="shared" si="134"/>
        <v>2.934720908230842</v>
      </c>
      <c r="DC172" s="155">
        <f t="shared" si="135"/>
        <v>130.53736991485337</v>
      </c>
      <c r="DD172" s="155">
        <f t="shared" si="136"/>
        <v>8.950804162724692</v>
      </c>
      <c r="DE172" s="155">
        <f t="shared" si="137"/>
        <v>249.66603595080417</v>
      </c>
      <c r="DF172" s="63">
        <f t="shared" si="138"/>
        <v>17.304162724692524</v>
      </c>
      <c r="DG172" s="63">
        <f t="shared" si="139"/>
        <v>0.7984862819299905</v>
      </c>
      <c r="DH172" s="155">
        <f t="shared" si="140"/>
        <v>348.02790917691584</v>
      </c>
      <c r="DI172" s="131">
        <f t="shared" si="141"/>
        <v>21.037369914853357</v>
      </c>
      <c r="DJ172" s="133" t="s">
        <v>838</v>
      </c>
      <c r="DK172" s="58"/>
      <c r="DL172" s="58"/>
      <c r="DM172" s="134" t="s">
        <v>839</v>
      </c>
      <c r="DN172" s="255"/>
      <c r="DO172" s="256"/>
    </row>
    <row r="173" spans="1:119" ht="15">
      <c r="A173" s="26">
        <v>51032</v>
      </c>
      <c r="B173" s="23" t="s">
        <v>786</v>
      </c>
      <c r="C173" s="97" t="s">
        <v>811</v>
      </c>
      <c r="D173" s="40" t="s">
        <v>373</v>
      </c>
      <c r="E173" s="90" t="s">
        <v>374</v>
      </c>
      <c r="F173" s="22" t="s">
        <v>1001</v>
      </c>
      <c r="G173" s="35" t="s">
        <v>1775</v>
      </c>
      <c r="H173" s="33" t="s">
        <v>1776</v>
      </c>
      <c r="I173" s="16" t="s">
        <v>1448</v>
      </c>
      <c r="J173" s="44" t="s">
        <v>1449</v>
      </c>
      <c r="K173" s="16" t="s">
        <v>1450</v>
      </c>
      <c r="L173" s="104">
        <v>365</v>
      </c>
      <c r="M173" s="59">
        <v>396</v>
      </c>
      <c r="N173" s="71">
        <f t="shared" si="142"/>
        <v>0.026094276094276097</v>
      </c>
      <c r="O173" s="59"/>
      <c r="P173" s="59"/>
      <c r="Q173" s="59"/>
      <c r="R173" s="105"/>
      <c r="S173" s="115">
        <v>0.2328767123287671</v>
      </c>
      <c r="T173" s="60">
        <v>0.25</v>
      </c>
      <c r="U173" s="61">
        <v>28145</v>
      </c>
      <c r="V173" s="61">
        <v>431</v>
      </c>
      <c r="W173" s="60">
        <v>0.0410958904109589</v>
      </c>
      <c r="X173" s="116">
        <v>67909</v>
      </c>
      <c r="Y173" s="315">
        <v>0.7895</v>
      </c>
      <c r="Z173" s="316">
        <v>0</v>
      </c>
      <c r="AA173" s="316">
        <v>0.10529999999999999</v>
      </c>
      <c r="AB173" s="316">
        <v>0</v>
      </c>
      <c r="AC173" s="316">
        <v>0</v>
      </c>
      <c r="AD173" s="316">
        <v>0.0526</v>
      </c>
      <c r="AE173" s="316">
        <v>0</v>
      </c>
      <c r="AF173" s="316">
        <v>0.0526</v>
      </c>
      <c r="AG173" s="329">
        <v>1676.11</v>
      </c>
      <c r="AH173" s="329">
        <v>0.24</v>
      </c>
      <c r="AI173" s="330">
        <v>8246.91</v>
      </c>
      <c r="AJ173" s="315">
        <v>0.75</v>
      </c>
      <c r="AK173" s="316">
        <v>0.1</v>
      </c>
      <c r="AL173" s="316">
        <v>0</v>
      </c>
      <c r="AM173" s="316">
        <v>0.15</v>
      </c>
      <c r="AN173" s="316">
        <v>0</v>
      </c>
      <c r="AO173" s="316">
        <v>0</v>
      </c>
      <c r="AP173" s="316">
        <v>0</v>
      </c>
      <c r="AQ173" s="316">
        <v>0</v>
      </c>
      <c r="AR173" s="316"/>
      <c r="AS173" s="316"/>
      <c r="AT173" s="316"/>
      <c r="AU173" s="316"/>
      <c r="AV173" s="345"/>
      <c r="AW173" s="359">
        <v>0</v>
      </c>
      <c r="AX173" s="354">
        <v>0</v>
      </c>
      <c r="AY173" s="354">
        <v>0.58</v>
      </c>
      <c r="AZ173" s="354">
        <v>0</v>
      </c>
      <c r="BA173" s="354">
        <v>8246.33</v>
      </c>
      <c r="BB173" s="354">
        <v>8246.91</v>
      </c>
      <c r="BC173" s="360">
        <v>0.58</v>
      </c>
      <c r="BD173" s="254">
        <v>9059</v>
      </c>
      <c r="BE173" s="254">
        <v>62</v>
      </c>
      <c r="BF173" s="62"/>
      <c r="BG173" s="254"/>
      <c r="BH173" s="254">
        <v>2220</v>
      </c>
      <c r="BI173" s="254">
        <v>156</v>
      </c>
      <c r="BJ173" s="254">
        <v>5757</v>
      </c>
      <c r="BK173" s="254">
        <v>351</v>
      </c>
      <c r="BL173" s="254">
        <v>16472</v>
      </c>
      <c r="BM173" s="254">
        <v>6</v>
      </c>
      <c r="BN173" s="295">
        <v>10079</v>
      </c>
      <c r="BO173" s="296">
        <v>69</v>
      </c>
      <c r="BP173" s="62"/>
      <c r="BQ173" s="62"/>
      <c r="BR173" s="296">
        <v>5757</v>
      </c>
      <c r="BS173" s="300">
        <v>351</v>
      </c>
      <c r="BT173" s="62">
        <f t="shared" si="100"/>
        <v>19138</v>
      </c>
      <c r="BU173" s="62">
        <f t="shared" si="100"/>
        <v>131</v>
      </c>
      <c r="BV173" s="253">
        <f t="shared" si="100"/>
        <v>0</v>
      </c>
      <c r="BW173" s="253">
        <f t="shared" si="97"/>
        <v>0</v>
      </c>
      <c r="BX173" s="62">
        <f t="shared" si="101"/>
        <v>2220</v>
      </c>
      <c r="BY173" s="62">
        <f t="shared" si="101"/>
        <v>156</v>
      </c>
      <c r="BZ173" s="62">
        <f t="shared" si="102"/>
        <v>11514</v>
      </c>
      <c r="CA173" s="62">
        <f t="shared" si="103"/>
        <v>6108</v>
      </c>
      <c r="CB173" s="62">
        <f t="shared" si="118"/>
        <v>16472</v>
      </c>
      <c r="CC173" s="126">
        <f t="shared" si="118"/>
        <v>6</v>
      </c>
      <c r="CD173" s="369">
        <v>11118</v>
      </c>
      <c r="CE173" s="369">
        <v>752</v>
      </c>
      <c r="CF173" s="152">
        <v>10172</v>
      </c>
      <c r="CG173" s="153">
        <v>687</v>
      </c>
      <c r="CH173" s="160">
        <v>1181</v>
      </c>
      <c r="CI173" s="160">
        <v>85</v>
      </c>
      <c r="CJ173" s="153">
        <v>193</v>
      </c>
      <c r="CK173" s="154">
        <v>8</v>
      </c>
      <c r="CL173" s="62">
        <f t="shared" si="119"/>
        <v>33508</v>
      </c>
      <c r="CM173" s="126">
        <f t="shared" si="120"/>
        <v>575</v>
      </c>
      <c r="CN173" s="62">
        <f t="shared" si="127"/>
        <v>15836</v>
      </c>
      <c r="CO173" s="62">
        <f t="shared" si="128"/>
        <v>420</v>
      </c>
      <c r="CP173" s="155">
        <f t="shared" si="143"/>
        <v>49344</v>
      </c>
      <c r="CQ173" s="153">
        <f t="shared" si="122"/>
        <v>6401</v>
      </c>
      <c r="CR173" s="153">
        <f t="shared" si="123"/>
        <v>11546</v>
      </c>
      <c r="CS173" s="153">
        <f t="shared" si="124"/>
        <v>780</v>
      </c>
      <c r="CT173" s="245">
        <v>138</v>
      </c>
      <c r="CU173" s="153">
        <f t="shared" si="125"/>
        <v>60890</v>
      </c>
      <c r="CV173" s="154">
        <f t="shared" si="126"/>
        <v>7319</v>
      </c>
      <c r="CW173" s="153">
        <f t="shared" si="129"/>
        <v>84.61616161616162</v>
      </c>
      <c r="CX173" s="153">
        <f t="shared" si="130"/>
        <v>1.452020202020202</v>
      </c>
      <c r="CY173" s="153">
        <f t="shared" si="131"/>
        <v>39.98989898989899</v>
      </c>
      <c r="CZ173" s="153">
        <f t="shared" si="132"/>
        <v>1.0606060606060606</v>
      </c>
      <c r="DA173" s="155">
        <f t="shared" si="133"/>
        <v>124.60606060606061</v>
      </c>
      <c r="DB173" s="155">
        <f t="shared" si="134"/>
        <v>16.164141414141415</v>
      </c>
      <c r="DC173" s="155">
        <f t="shared" si="135"/>
        <v>28.075757575757574</v>
      </c>
      <c r="DD173" s="155">
        <f t="shared" si="136"/>
        <v>1.898989898989899</v>
      </c>
      <c r="DE173" s="155">
        <f t="shared" si="137"/>
        <v>29.156565656565657</v>
      </c>
      <c r="DF173" s="63">
        <f t="shared" si="138"/>
        <v>1.9696969696969697</v>
      </c>
      <c r="DG173" s="63">
        <f t="shared" si="139"/>
        <v>0.3484848484848485</v>
      </c>
      <c r="DH173" s="155">
        <f t="shared" si="140"/>
        <v>153.76262626262627</v>
      </c>
      <c r="DI173" s="131">
        <f t="shared" si="141"/>
        <v>18.482323232323232</v>
      </c>
      <c r="DJ173" s="133" t="s">
        <v>838</v>
      </c>
      <c r="DK173" s="58"/>
      <c r="DL173" s="58"/>
      <c r="DM173" s="134" t="s">
        <v>838</v>
      </c>
      <c r="DN173" s="255"/>
      <c r="DO173" s="256"/>
    </row>
    <row r="174" spans="1:119" ht="15">
      <c r="A174" s="26">
        <v>51034</v>
      </c>
      <c r="B174" s="23" t="s">
        <v>787</v>
      </c>
      <c r="C174" s="97" t="s">
        <v>808</v>
      </c>
      <c r="D174" s="41" t="s">
        <v>375</v>
      </c>
      <c r="E174" s="91" t="s">
        <v>376</v>
      </c>
      <c r="F174" s="22" t="s">
        <v>1002</v>
      </c>
      <c r="G174" s="32" t="s">
        <v>1777</v>
      </c>
      <c r="H174" s="33" t="s">
        <v>1778</v>
      </c>
      <c r="I174" s="16" t="s">
        <v>1451</v>
      </c>
      <c r="J174" s="44" t="s">
        <v>1452</v>
      </c>
      <c r="K174" s="16" t="s">
        <v>1453</v>
      </c>
      <c r="L174" s="104">
        <v>3197</v>
      </c>
      <c r="M174" s="59">
        <v>2958</v>
      </c>
      <c r="N174" s="71">
        <f t="shared" si="142"/>
        <v>-0.02693261212530988</v>
      </c>
      <c r="O174" s="59"/>
      <c r="P174" s="59"/>
      <c r="Q174" s="59"/>
      <c r="R174" s="105"/>
      <c r="S174" s="115">
        <v>0.08289020957147325</v>
      </c>
      <c r="T174" s="60">
        <v>0.105</v>
      </c>
      <c r="U174" s="61">
        <v>35670</v>
      </c>
      <c r="V174" s="61">
        <v>534</v>
      </c>
      <c r="W174" s="60">
        <v>0.017203628401626526</v>
      </c>
      <c r="X174" s="116">
        <v>147875</v>
      </c>
      <c r="Y174" s="315">
        <v>0.6926000000000001</v>
      </c>
      <c r="Z174" s="316">
        <v>0.008199999999999999</v>
      </c>
      <c r="AA174" s="316">
        <v>0.0492</v>
      </c>
      <c r="AB174" s="316">
        <v>0.0040999999999999995</v>
      </c>
      <c r="AC174" s="316">
        <v>0</v>
      </c>
      <c r="AD174" s="316">
        <v>0.1189</v>
      </c>
      <c r="AE174" s="316">
        <v>0.0040999999999999995</v>
      </c>
      <c r="AF174" s="316">
        <v>0.12300000000000001</v>
      </c>
      <c r="AG174" s="329">
        <v>3516.69</v>
      </c>
      <c r="AH174" s="329">
        <v>0.84</v>
      </c>
      <c r="AI174" s="330">
        <v>7225.96</v>
      </c>
      <c r="AJ174" s="315">
        <v>0.8233</v>
      </c>
      <c r="AK174" s="316">
        <v>0.0915</v>
      </c>
      <c r="AL174" s="316">
        <v>0</v>
      </c>
      <c r="AM174" s="316">
        <v>0.0726</v>
      </c>
      <c r="AN174" s="316">
        <v>0</v>
      </c>
      <c r="AO174" s="316">
        <v>0</v>
      </c>
      <c r="AP174" s="316">
        <v>0.0063</v>
      </c>
      <c r="AQ174" s="316">
        <v>0.0063</v>
      </c>
      <c r="AR174" s="316"/>
      <c r="AS174" s="316"/>
      <c r="AT174" s="316"/>
      <c r="AU174" s="316"/>
      <c r="AV174" s="345"/>
      <c r="AW174" s="359">
        <v>0</v>
      </c>
      <c r="AX174" s="354">
        <v>0</v>
      </c>
      <c r="AY174" s="354">
        <v>61.89</v>
      </c>
      <c r="AZ174" s="354">
        <v>7157.8</v>
      </c>
      <c r="BA174" s="354">
        <v>6.27</v>
      </c>
      <c r="BB174" s="354">
        <v>7225.96</v>
      </c>
      <c r="BC174" s="360">
        <v>61.89</v>
      </c>
      <c r="BD174" s="254">
        <v>56651</v>
      </c>
      <c r="BE174" s="254">
        <v>388</v>
      </c>
      <c r="BF174" s="254">
        <v>69851</v>
      </c>
      <c r="BG174" s="254">
        <v>3563</v>
      </c>
      <c r="BH174" s="254">
        <v>3210</v>
      </c>
      <c r="BI174" s="254">
        <v>226</v>
      </c>
      <c r="BJ174" s="254">
        <v>8719</v>
      </c>
      <c r="BK174" s="254">
        <v>532</v>
      </c>
      <c r="BL174" s="254">
        <v>23800</v>
      </c>
      <c r="BM174" s="254">
        <v>9</v>
      </c>
      <c r="BN174" s="295">
        <v>70378</v>
      </c>
      <c r="BO174" s="296">
        <v>482</v>
      </c>
      <c r="BP174" s="62"/>
      <c r="BQ174" s="62"/>
      <c r="BR174" s="62"/>
      <c r="BS174" s="126"/>
      <c r="BT174" s="62">
        <f t="shared" si="100"/>
        <v>127029</v>
      </c>
      <c r="BU174" s="62">
        <f t="shared" si="100"/>
        <v>870</v>
      </c>
      <c r="BV174" s="253">
        <f t="shared" si="100"/>
        <v>69851</v>
      </c>
      <c r="BW174" s="253">
        <f t="shared" si="97"/>
        <v>3563</v>
      </c>
      <c r="BX174" s="62">
        <f t="shared" si="101"/>
        <v>3210</v>
      </c>
      <c r="BY174" s="62">
        <f t="shared" si="101"/>
        <v>226</v>
      </c>
      <c r="BZ174" s="62">
        <f t="shared" si="102"/>
        <v>8719</v>
      </c>
      <c r="CA174" s="62">
        <f t="shared" si="103"/>
        <v>532</v>
      </c>
      <c r="CB174" s="62">
        <f t="shared" si="118"/>
        <v>23800</v>
      </c>
      <c r="CC174" s="126">
        <f t="shared" si="118"/>
        <v>9</v>
      </c>
      <c r="CD174" s="369">
        <v>235440</v>
      </c>
      <c r="CE174" s="369">
        <v>16162</v>
      </c>
      <c r="CF174" s="152">
        <v>190695</v>
      </c>
      <c r="CG174" s="153">
        <v>13004</v>
      </c>
      <c r="CH174" s="160">
        <v>230946</v>
      </c>
      <c r="CI174" s="160">
        <v>16277</v>
      </c>
      <c r="CJ174" s="153">
        <v>1800</v>
      </c>
      <c r="CK174" s="154">
        <v>73</v>
      </c>
      <c r="CL174" s="62">
        <f t="shared" si="119"/>
        <v>162231</v>
      </c>
      <c r="CM174" s="126">
        <f t="shared" si="120"/>
        <v>4718</v>
      </c>
      <c r="CN174" s="62">
        <f t="shared" si="127"/>
        <v>70378</v>
      </c>
      <c r="CO174" s="62">
        <f t="shared" si="128"/>
        <v>482</v>
      </c>
      <c r="CP174" s="155">
        <f t="shared" si="143"/>
        <v>232609</v>
      </c>
      <c r="CQ174" s="153">
        <f t="shared" si="122"/>
        <v>5200</v>
      </c>
      <c r="CR174" s="153">
        <f t="shared" si="123"/>
        <v>423441</v>
      </c>
      <c r="CS174" s="153">
        <f t="shared" si="124"/>
        <v>29354</v>
      </c>
      <c r="CT174" s="245">
        <v>1214</v>
      </c>
      <c r="CU174" s="153">
        <f t="shared" si="125"/>
        <v>656050</v>
      </c>
      <c r="CV174" s="154">
        <f t="shared" si="126"/>
        <v>35768</v>
      </c>
      <c r="CW174" s="153">
        <f t="shared" si="129"/>
        <v>54.8448275862069</v>
      </c>
      <c r="CX174" s="153">
        <f t="shared" si="130"/>
        <v>1.5949966193373901</v>
      </c>
      <c r="CY174" s="153">
        <f t="shared" si="131"/>
        <v>23.792427315753887</v>
      </c>
      <c r="CZ174" s="153">
        <f t="shared" si="132"/>
        <v>0.162947937795808</v>
      </c>
      <c r="DA174" s="155">
        <f t="shared" si="133"/>
        <v>78.63725490196079</v>
      </c>
      <c r="DB174" s="155">
        <f t="shared" si="134"/>
        <v>1.7579445571331982</v>
      </c>
      <c r="DC174" s="155">
        <f t="shared" si="135"/>
        <v>79.59432048681542</v>
      </c>
      <c r="DD174" s="155">
        <f t="shared" si="136"/>
        <v>5.463826910074374</v>
      </c>
      <c r="DE174" s="155">
        <f t="shared" si="137"/>
        <v>143.15111561866127</v>
      </c>
      <c r="DF174" s="63">
        <f t="shared" si="138"/>
        <v>9.923597025016903</v>
      </c>
      <c r="DG174" s="63">
        <f t="shared" si="139"/>
        <v>0.41041244083840434</v>
      </c>
      <c r="DH174" s="155">
        <f t="shared" si="140"/>
        <v>221.78837052062204</v>
      </c>
      <c r="DI174" s="131">
        <f t="shared" si="141"/>
        <v>12.091954022988507</v>
      </c>
      <c r="DJ174" s="133" t="s">
        <v>837</v>
      </c>
      <c r="DK174" s="58">
        <v>0</v>
      </c>
      <c r="DL174" s="58">
        <v>0</v>
      </c>
      <c r="DM174" s="134" t="s">
        <v>838</v>
      </c>
      <c r="DN174" s="255"/>
      <c r="DO174" s="256"/>
    </row>
    <row r="175" spans="1:119" ht="15">
      <c r="A175" s="26">
        <v>51038</v>
      </c>
      <c r="B175" s="23" t="s">
        <v>788</v>
      </c>
      <c r="C175" s="97" t="s">
        <v>810</v>
      </c>
      <c r="D175" s="40" t="s">
        <v>377</v>
      </c>
      <c r="E175" s="90" t="s">
        <v>378</v>
      </c>
      <c r="F175" s="22" t="s">
        <v>1003</v>
      </c>
      <c r="G175" s="35" t="s">
        <v>1463</v>
      </c>
      <c r="H175" s="33" t="s">
        <v>1779</v>
      </c>
      <c r="I175" s="16" t="s">
        <v>1454</v>
      </c>
      <c r="J175" s="44" t="s">
        <v>1455</v>
      </c>
      <c r="K175" s="16" t="s">
        <v>1456</v>
      </c>
      <c r="L175" s="104">
        <v>1333</v>
      </c>
      <c r="M175" s="59">
        <v>1357</v>
      </c>
      <c r="N175" s="71">
        <f t="shared" si="142"/>
        <v>0.005895357406042745</v>
      </c>
      <c r="O175" s="59"/>
      <c r="P175" s="59"/>
      <c r="Q175" s="59"/>
      <c r="R175" s="105"/>
      <c r="S175" s="115">
        <v>0.07126781695423856</v>
      </c>
      <c r="T175" s="60">
        <v>0.095</v>
      </c>
      <c r="U175" s="61">
        <v>34510</v>
      </c>
      <c r="V175" s="61">
        <v>0</v>
      </c>
      <c r="W175" s="60">
        <v>0</v>
      </c>
      <c r="X175" s="116">
        <v>149026</v>
      </c>
      <c r="Y175" s="315">
        <v>0.9457</v>
      </c>
      <c r="Z175" s="316">
        <v>0</v>
      </c>
      <c r="AA175" s="316">
        <v>0</v>
      </c>
      <c r="AB175" s="316">
        <v>0.0217</v>
      </c>
      <c r="AC175" s="316">
        <v>0</v>
      </c>
      <c r="AD175" s="316">
        <v>0.0217</v>
      </c>
      <c r="AE175" s="316">
        <v>0</v>
      </c>
      <c r="AF175" s="316">
        <v>0.0109</v>
      </c>
      <c r="AG175" s="329">
        <v>598.56</v>
      </c>
      <c r="AH175" s="329">
        <v>2.27</v>
      </c>
      <c r="AI175" s="330">
        <v>676.5</v>
      </c>
      <c r="AJ175" s="315">
        <v>0.812</v>
      </c>
      <c r="AK175" s="316">
        <v>0.1197</v>
      </c>
      <c r="AL175" s="316">
        <v>0</v>
      </c>
      <c r="AM175" s="316">
        <v>0.042699999999999995</v>
      </c>
      <c r="AN175" s="316">
        <v>0</v>
      </c>
      <c r="AO175" s="316">
        <v>0</v>
      </c>
      <c r="AP175" s="316">
        <v>0</v>
      </c>
      <c r="AQ175" s="316">
        <v>0.0256</v>
      </c>
      <c r="AR175" s="316"/>
      <c r="AS175" s="316"/>
      <c r="AT175" s="316"/>
      <c r="AU175" s="316"/>
      <c r="AV175" s="345"/>
      <c r="AW175" s="359">
        <v>0</v>
      </c>
      <c r="AX175" s="354">
        <v>0.02</v>
      </c>
      <c r="AY175" s="354">
        <v>0</v>
      </c>
      <c r="AZ175" s="354">
        <v>74.12</v>
      </c>
      <c r="BA175" s="354">
        <v>602.36</v>
      </c>
      <c r="BB175" s="354">
        <v>676.5</v>
      </c>
      <c r="BC175" s="360">
        <v>0.02</v>
      </c>
      <c r="BD175" s="258">
        <v>19357</v>
      </c>
      <c r="BE175" s="258">
        <v>133</v>
      </c>
      <c r="BF175" s="258">
        <v>33280</v>
      </c>
      <c r="BG175" s="258">
        <v>1697</v>
      </c>
      <c r="BH175" s="258">
        <v>2020</v>
      </c>
      <c r="BI175" s="258">
        <v>142</v>
      </c>
      <c r="BJ175" s="258">
        <v>5482</v>
      </c>
      <c r="BK175" s="258">
        <v>334</v>
      </c>
      <c r="BL175" s="258">
        <v>15001</v>
      </c>
      <c r="BM175" s="258">
        <v>6</v>
      </c>
      <c r="BN175" s="297">
        <v>5575</v>
      </c>
      <c r="BO175" s="298">
        <v>38</v>
      </c>
      <c r="BP175" s="298">
        <v>5730</v>
      </c>
      <c r="BQ175" s="298">
        <v>292</v>
      </c>
      <c r="BR175" s="62"/>
      <c r="BS175" s="126"/>
      <c r="BT175" s="62">
        <f t="shared" si="100"/>
        <v>24932</v>
      </c>
      <c r="BU175" s="62">
        <f t="shared" si="100"/>
        <v>171</v>
      </c>
      <c r="BV175" s="253">
        <f t="shared" si="100"/>
        <v>39010</v>
      </c>
      <c r="BW175" s="253">
        <f t="shared" si="97"/>
        <v>1989</v>
      </c>
      <c r="BX175" s="62">
        <f t="shared" si="101"/>
        <v>2020</v>
      </c>
      <c r="BY175" s="62">
        <f t="shared" si="101"/>
        <v>142</v>
      </c>
      <c r="BZ175" s="62">
        <f t="shared" si="102"/>
        <v>5482</v>
      </c>
      <c r="CA175" s="62">
        <f t="shared" si="103"/>
        <v>334</v>
      </c>
      <c r="CB175" s="62">
        <f t="shared" si="118"/>
        <v>15001</v>
      </c>
      <c r="CC175" s="126">
        <f t="shared" si="118"/>
        <v>6</v>
      </c>
      <c r="CD175" s="369">
        <v>28068</v>
      </c>
      <c r="CE175" s="369">
        <v>1917</v>
      </c>
      <c r="CF175" s="152">
        <v>24222</v>
      </c>
      <c r="CG175" s="153">
        <v>1647</v>
      </c>
      <c r="CH175" s="160">
        <v>6270</v>
      </c>
      <c r="CI175" s="160">
        <v>444</v>
      </c>
      <c r="CJ175" s="153">
        <v>139</v>
      </c>
      <c r="CK175" s="154">
        <v>5</v>
      </c>
      <c r="CL175" s="62">
        <f t="shared" si="119"/>
        <v>75140</v>
      </c>
      <c r="CM175" s="126">
        <f t="shared" si="120"/>
        <v>2312</v>
      </c>
      <c r="CN175" s="62">
        <f t="shared" si="127"/>
        <v>11305</v>
      </c>
      <c r="CO175" s="62">
        <f t="shared" si="128"/>
        <v>330</v>
      </c>
      <c r="CP175" s="155">
        <f t="shared" si="143"/>
        <v>86445</v>
      </c>
      <c r="CQ175" s="153">
        <f t="shared" si="122"/>
        <v>2642</v>
      </c>
      <c r="CR175" s="153">
        <f t="shared" si="123"/>
        <v>30631</v>
      </c>
      <c r="CS175" s="153">
        <f t="shared" si="124"/>
        <v>2096</v>
      </c>
      <c r="CT175" s="245">
        <v>682</v>
      </c>
      <c r="CU175" s="153">
        <f t="shared" si="125"/>
        <v>117076</v>
      </c>
      <c r="CV175" s="154">
        <f t="shared" si="126"/>
        <v>5420</v>
      </c>
      <c r="CW175" s="153">
        <f t="shared" si="129"/>
        <v>55.37214443625645</v>
      </c>
      <c r="CX175" s="153">
        <f t="shared" si="130"/>
        <v>1.7037582903463522</v>
      </c>
      <c r="CY175" s="153">
        <f t="shared" si="131"/>
        <v>8.33087693441415</v>
      </c>
      <c r="CZ175" s="153">
        <f t="shared" si="132"/>
        <v>0.2431834929992631</v>
      </c>
      <c r="DA175" s="155">
        <f t="shared" si="133"/>
        <v>63.7030213706706</v>
      </c>
      <c r="DB175" s="155">
        <f t="shared" si="134"/>
        <v>1.9469417833456153</v>
      </c>
      <c r="DC175" s="155">
        <f t="shared" si="135"/>
        <v>20.683861459100957</v>
      </c>
      <c r="DD175" s="155">
        <f t="shared" si="136"/>
        <v>1.412675018422992</v>
      </c>
      <c r="DE175" s="155">
        <f t="shared" si="137"/>
        <v>22.572586588061903</v>
      </c>
      <c r="DF175" s="63">
        <f t="shared" si="138"/>
        <v>1.5445836403831983</v>
      </c>
      <c r="DG175" s="63">
        <f t="shared" si="139"/>
        <v>0.5025792188651437</v>
      </c>
      <c r="DH175" s="155">
        <f t="shared" si="140"/>
        <v>86.27560795873251</v>
      </c>
      <c r="DI175" s="131">
        <f t="shared" si="141"/>
        <v>3.9941046425939573</v>
      </c>
      <c r="DJ175" s="133" t="s">
        <v>838</v>
      </c>
      <c r="DK175" s="58"/>
      <c r="DL175" s="58"/>
      <c r="DM175" s="134" t="s">
        <v>838</v>
      </c>
      <c r="DN175" s="255"/>
      <c r="DO175" s="256"/>
    </row>
    <row r="176" spans="1:119" ht="15">
      <c r="A176" s="31">
        <v>51043</v>
      </c>
      <c r="B176" s="24" t="s">
        <v>789</v>
      </c>
      <c r="C176" s="98" t="s">
        <v>810</v>
      </c>
      <c r="D176" s="38" t="s">
        <v>379</v>
      </c>
      <c r="E176" s="92" t="s">
        <v>380</v>
      </c>
      <c r="F176" s="25" t="s">
        <v>1004</v>
      </c>
      <c r="G176" s="39" t="s">
        <v>1780</v>
      </c>
      <c r="H176" s="34" t="s">
        <v>1781</v>
      </c>
      <c r="I176" s="18" t="s">
        <v>1457</v>
      </c>
      <c r="J176" s="46" t="s">
        <v>1458</v>
      </c>
      <c r="K176" s="18" t="s">
        <v>1459</v>
      </c>
      <c r="L176" s="106">
        <v>5292</v>
      </c>
      <c r="M176" s="64">
        <v>5321</v>
      </c>
      <c r="N176" s="147">
        <f t="shared" si="142"/>
        <v>0.0018167011213430968</v>
      </c>
      <c r="O176" s="64"/>
      <c r="P176" s="64"/>
      <c r="Q176" s="64"/>
      <c r="R176" s="107"/>
      <c r="S176" s="117">
        <v>0.0982615268329554</v>
      </c>
      <c r="T176" s="66">
        <v>0.085</v>
      </c>
      <c r="U176" s="67">
        <v>32993</v>
      </c>
      <c r="V176" s="67">
        <v>567</v>
      </c>
      <c r="W176" s="66">
        <v>0.045351473922902494</v>
      </c>
      <c r="X176" s="118">
        <v>165489</v>
      </c>
      <c r="Y176" s="317">
        <v>0.6563</v>
      </c>
      <c r="Z176" s="318">
        <v>0.045700000000000005</v>
      </c>
      <c r="AA176" s="318">
        <v>0.0385</v>
      </c>
      <c r="AB176" s="318">
        <v>0.0144</v>
      </c>
      <c r="AC176" s="318">
        <v>0</v>
      </c>
      <c r="AD176" s="318">
        <v>0.1635</v>
      </c>
      <c r="AE176" s="318">
        <v>0.024</v>
      </c>
      <c r="AF176" s="318">
        <v>0.057699999999999994</v>
      </c>
      <c r="AG176" s="331">
        <v>1207.89</v>
      </c>
      <c r="AH176" s="331">
        <v>4.41</v>
      </c>
      <c r="AI176" s="332">
        <v>1576.46</v>
      </c>
      <c r="AJ176" s="317">
        <v>0.6173</v>
      </c>
      <c r="AK176" s="318">
        <v>0.0741</v>
      </c>
      <c r="AL176" s="318">
        <v>0</v>
      </c>
      <c r="AM176" s="318">
        <v>0.2325</v>
      </c>
      <c r="AN176" s="318">
        <v>0.049400000000000006</v>
      </c>
      <c r="AO176" s="318">
        <v>0</v>
      </c>
      <c r="AP176" s="318">
        <v>0</v>
      </c>
      <c r="AQ176" s="318">
        <v>0.026699999999999998</v>
      </c>
      <c r="AR176" s="318"/>
      <c r="AS176" s="318"/>
      <c r="AT176" s="318"/>
      <c r="AU176" s="318"/>
      <c r="AV176" s="346"/>
      <c r="AW176" s="361">
        <v>0</v>
      </c>
      <c r="AX176" s="355">
        <v>0</v>
      </c>
      <c r="AY176" s="355">
        <v>33.17</v>
      </c>
      <c r="AZ176" s="355">
        <v>388.06</v>
      </c>
      <c r="BA176" s="355">
        <v>1155.23</v>
      </c>
      <c r="BB176" s="355">
        <v>1576.46</v>
      </c>
      <c r="BC176" s="362">
        <v>33.17</v>
      </c>
      <c r="BD176" s="270">
        <v>82921</v>
      </c>
      <c r="BE176" s="270">
        <v>568</v>
      </c>
      <c r="BF176" s="270">
        <v>136732</v>
      </c>
      <c r="BG176" s="270">
        <v>6974</v>
      </c>
      <c r="BH176" s="270">
        <v>3711</v>
      </c>
      <c r="BI176" s="270">
        <v>262</v>
      </c>
      <c r="BJ176" s="270">
        <v>10085</v>
      </c>
      <c r="BK176" s="270">
        <v>615</v>
      </c>
      <c r="BL176" s="270">
        <v>27511</v>
      </c>
      <c r="BM176" s="270">
        <v>10</v>
      </c>
      <c r="BN176" s="299">
        <v>129214</v>
      </c>
      <c r="BO176" s="271">
        <v>885</v>
      </c>
      <c r="BP176" s="271">
        <v>137267</v>
      </c>
      <c r="BQ176" s="271">
        <v>7001</v>
      </c>
      <c r="BR176" s="68"/>
      <c r="BS176" s="128"/>
      <c r="BT176" s="127">
        <f t="shared" si="100"/>
        <v>212135</v>
      </c>
      <c r="BU176" s="68">
        <f t="shared" si="100"/>
        <v>1453</v>
      </c>
      <c r="BV176" s="272">
        <f t="shared" si="100"/>
        <v>273999</v>
      </c>
      <c r="BW176" s="272">
        <f t="shared" si="97"/>
        <v>13975</v>
      </c>
      <c r="BX176" s="68">
        <f t="shared" si="101"/>
        <v>3711</v>
      </c>
      <c r="BY176" s="68">
        <f t="shared" si="101"/>
        <v>262</v>
      </c>
      <c r="BZ176" s="68">
        <f t="shared" si="102"/>
        <v>10085</v>
      </c>
      <c r="CA176" s="68">
        <f t="shared" si="103"/>
        <v>615</v>
      </c>
      <c r="CB176" s="68">
        <f t="shared" si="118"/>
        <v>27511</v>
      </c>
      <c r="CC176" s="128">
        <f t="shared" si="118"/>
        <v>10</v>
      </c>
      <c r="CD176" s="372">
        <v>392281</v>
      </c>
      <c r="CE176" s="376">
        <v>26881</v>
      </c>
      <c r="CF176" s="156">
        <v>357352</v>
      </c>
      <c r="CG176" s="157">
        <v>24393</v>
      </c>
      <c r="CH176" s="161">
        <v>262689</v>
      </c>
      <c r="CI176" s="161">
        <v>18503</v>
      </c>
      <c r="CJ176" s="157">
        <v>1987</v>
      </c>
      <c r="CK176" s="189">
        <v>80</v>
      </c>
      <c r="CL176" s="62">
        <f t="shared" si="119"/>
        <v>260960</v>
      </c>
      <c r="CM176" s="126">
        <f t="shared" si="120"/>
        <v>8429</v>
      </c>
      <c r="CN176" s="68">
        <f t="shared" si="127"/>
        <v>266481</v>
      </c>
      <c r="CO176" s="68">
        <f t="shared" si="128"/>
        <v>7886</v>
      </c>
      <c r="CP176" s="377">
        <f t="shared" si="143"/>
        <v>527441</v>
      </c>
      <c r="CQ176" s="188">
        <f t="shared" si="122"/>
        <v>16315</v>
      </c>
      <c r="CR176" s="188">
        <f t="shared" si="123"/>
        <v>622028</v>
      </c>
      <c r="CS176" s="188">
        <f t="shared" si="124"/>
        <v>42976</v>
      </c>
      <c r="CT176" s="246">
        <v>2726</v>
      </c>
      <c r="CU176" s="188">
        <f t="shared" si="125"/>
        <v>1149469</v>
      </c>
      <c r="CV176" s="158">
        <f t="shared" si="126"/>
        <v>62017</v>
      </c>
      <c r="CW176" s="157">
        <f t="shared" si="129"/>
        <v>49.04341289231348</v>
      </c>
      <c r="CX176" s="157">
        <f t="shared" si="130"/>
        <v>1.5841007329449353</v>
      </c>
      <c r="CY176" s="157">
        <f t="shared" si="131"/>
        <v>50.0809998120654</v>
      </c>
      <c r="CZ176" s="157">
        <f t="shared" si="132"/>
        <v>1.482052245818455</v>
      </c>
      <c r="DA176" s="159">
        <f t="shared" si="133"/>
        <v>99.12441270437887</v>
      </c>
      <c r="DB176" s="159">
        <f t="shared" si="134"/>
        <v>3.0661529787633905</v>
      </c>
      <c r="DC176" s="159">
        <f t="shared" si="135"/>
        <v>73.72317233602706</v>
      </c>
      <c r="DD176" s="159">
        <f t="shared" si="136"/>
        <v>5.051869949257658</v>
      </c>
      <c r="DE176" s="159">
        <f t="shared" si="137"/>
        <v>116.90058259725616</v>
      </c>
      <c r="DF176" s="69">
        <f t="shared" si="138"/>
        <v>8.07667731629393</v>
      </c>
      <c r="DG176" s="69">
        <f t="shared" si="139"/>
        <v>0.5123097162187559</v>
      </c>
      <c r="DH176" s="159">
        <f t="shared" si="140"/>
        <v>216.02499530163504</v>
      </c>
      <c r="DI176" s="132">
        <f t="shared" si="141"/>
        <v>11.655140011276076</v>
      </c>
      <c r="DJ176" s="135" t="s">
        <v>837</v>
      </c>
      <c r="DK176" s="70">
        <v>0</v>
      </c>
      <c r="DL176" s="70">
        <v>0</v>
      </c>
      <c r="DM176" s="136" t="s">
        <v>838</v>
      </c>
      <c r="DN176" s="255"/>
      <c r="DO176" s="256"/>
    </row>
    <row r="177" spans="1:119" ht="15">
      <c r="A177" s="26">
        <v>53000</v>
      </c>
      <c r="B177" s="23" t="s">
        <v>790</v>
      </c>
      <c r="C177" s="97" t="s">
        <v>807</v>
      </c>
      <c r="D177" s="40" t="s">
        <v>381</v>
      </c>
      <c r="E177" s="90" t="s">
        <v>382</v>
      </c>
      <c r="F177" s="22" t="s">
        <v>1005</v>
      </c>
      <c r="G177" s="35" t="s">
        <v>1460</v>
      </c>
      <c r="H177" s="33" t="s">
        <v>1462</v>
      </c>
      <c r="I177" s="16" t="s">
        <v>1460</v>
      </c>
      <c r="J177" s="44" t="s">
        <v>1461</v>
      </c>
      <c r="K177" s="16" t="s">
        <v>1462</v>
      </c>
      <c r="L177" s="104">
        <v>94415</v>
      </c>
      <c r="M177" s="59">
        <v>95652</v>
      </c>
      <c r="N177" s="71">
        <f t="shared" si="142"/>
        <v>0.0043107654135128666</v>
      </c>
      <c r="O177" s="72">
        <v>96890</v>
      </c>
      <c r="P177" s="72">
        <v>100768</v>
      </c>
      <c r="Q177" s="72">
        <v>104983</v>
      </c>
      <c r="R177" s="105">
        <f>(L177/Q177-1)/-1</f>
        <v>0.10066391701513577</v>
      </c>
      <c r="S177" s="115"/>
      <c r="T177" s="60">
        <v>0.078</v>
      </c>
      <c r="U177" s="61">
        <v>35970</v>
      </c>
      <c r="V177" s="61">
        <v>653</v>
      </c>
      <c r="W177" s="60">
        <v>0.0327808081343007</v>
      </c>
      <c r="X177" s="116">
        <v>176823</v>
      </c>
      <c r="Y177" s="313">
        <v>0.6679</v>
      </c>
      <c r="Z177" s="314">
        <v>0.0407</v>
      </c>
      <c r="AA177" s="314">
        <v>0.0458</v>
      </c>
      <c r="AB177" s="314">
        <v>0.049400000000000006</v>
      </c>
      <c r="AC177" s="314">
        <v>0.011200000000000002</v>
      </c>
      <c r="AD177" s="314">
        <v>0.12179999999999999</v>
      </c>
      <c r="AE177" s="314">
        <v>0.0011</v>
      </c>
      <c r="AF177" s="314">
        <v>0.062</v>
      </c>
      <c r="AG177" s="327"/>
      <c r="AH177" s="327"/>
      <c r="AI177" s="328"/>
      <c r="AJ177" s="313">
        <v>0.8073999999999999</v>
      </c>
      <c r="AK177" s="314">
        <v>0.084</v>
      </c>
      <c r="AL177" s="314">
        <v>0.0167</v>
      </c>
      <c r="AM177" s="314">
        <v>0.0622</v>
      </c>
      <c r="AN177" s="314">
        <v>0.0126</v>
      </c>
      <c r="AO177" s="314">
        <v>0.0013</v>
      </c>
      <c r="AP177" s="314">
        <v>0.0018</v>
      </c>
      <c r="AQ177" s="314">
        <v>0.0141</v>
      </c>
      <c r="AR177" s="343">
        <v>0</v>
      </c>
      <c r="AS177" s="343">
        <v>0</v>
      </c>
      <c r="AT177" s="343">
        <v>0</v>
      </c>
      <c r="AU177" s="343">
        <v>0</v>
      </c>
      <c r="AV177" s="344">
        <v>0</v>
      </c>
      <c r="AW177" s="359">
        <v>0</v>
      </c>
      <c r="AX177" s="354">
        <v>516682.7</v>
      </c>
      <c r="AY177" s="354">
        <v>1034.02</v>
      </c>
      <c r="AZ177" s="354">
        <v>405669.11</v>
      </c>
      <c r="BA177" s="354">
        <v>4272397.58</v>
      </c>
      <c r="BB177" s="354">
        <v>5195783.41</v>
      </c>
      <c r="BC177" s="360">
        <v>517716.68</v>
      </c>
      <c r="BD177" s="254">
        <v>1481456</v>
      </c>
      <c r="BE177" s="254">
        <v>10151</v>
      </c>
      <c r="BF177" s="254">
        <v>2760721</v>
      </c>
      <c r="BG177" s="254">
        <v>140797</v>
      </c>
      <c r="BH177" s="254">
        <v>90801</v>
      </c>
      <c r="BI177" s="254">
        <v>6401</v>
      </c>
      <c r="BJ177" s="254">
        <v>246835</v>
      </c>
      <c r="BK177" s="254">
        <v>15059</v>
      </c>
      <c r="BL177" s="254">
        <v>672830</v>
      </c>
      <c r="BM177" s="254">
        <v>249</v>
      </c>
      <c r="BN177" s="295">
        <v>1562600</v>
      </c>
      <c r="BO177" s="296">
        <v>10707</v>
      </c>
      <c r="BP177" s="296">
        <v>1560500</v>
      </c>
      <c r="BQ177" s="296">
        <v>79585</v>
      </c>
      <c r="BR177" s="62"/>
      <c r="BS177" s="126"/>
      <c r="BT177" s="62">
        <f t="shared" si="100"/>
        <v>3044056</v>
      </c>
      <c r="BU177" s="62">
        <f t="shared" si="100"/>
        <v>20858</v>
      </c>
      <c r="BV177" s="253">
        <f t="shared" si="100"/>
        <v>4321221</v>
      </c>
      <c r="BW177" s="253">
        <f t="shared" si="97"/>
        <v>220382</v>
      </c>
      <c r="BX177" s="62">
        <f t="shared" si="101"/>
        <v>90801</v>
      </c>
      <c r="BY177" s="62">
        <f t="shared" si="101"/>
        <v>6401</v>
      </c>
      <c r="BZ177" s="62">
        <f t="shared" si="102"/>
        <v>246835</v>
      </c>
      <c r="CA177" s="62">
        <f t="shared" si="103"/>
        <v>15059</v>
      </c>
      <c r="CB177" s="62">
        <f t="shared" si="118"/>
        <v>672830</v>
      </c>
      <c r="CC177" s="126">
        <f t="shared" si="118"/>
        <v>249</v>
      </c>
      <c r="CD177" s="369">
        <v>5419250</v>
      </c>
      <c r="CE177" s="369">
        <v>370507</v>
      </c>
      <c r="CF177" s="152">
        <v>4924742</v>
      </c>
      <c r="CG177" s="153">
        <v>335966</v>
      </c>
      <c r="CH177" s="153">
        <v>3166815</v>
      </c>
      <c r="CI177" s="153">
        <v>223076</v>
      </c>
      <c r="CJ177" s="153">
        <v>40819</v>
      </c>
      <c r="CK177" s="154">
        <v>1632</v>
      </c>
      <c r="CL177" s="384">
        <f t="shared" si="119"/>
        <v>5252643</v>
      </c>
      <c r="CM177" s="124">
        <f t="shared" si="120"/>
        <v>172657</v>
      </c>
      <c r="CN177" s="62">
        <f t="shared" si="127"/>
        <v>3123100</v>
      </c>
      <c r="CO177" s="62">
        <f t="shared" si="128"/>
        <v>90292</v>
      </c>
      <c r="CP177" s="155">
        <f t="shared" si="143"/>
        <v>8375743</v>
      </c>
      <c r="CQ177" s="153">
        <f t="shared" si="122"/>
        <v>262949</v>
      </c>
      <c r="CR177" s="153">
        <f t="shared" si="123"/>
        <v>8132376</v>
      </c>
      <c r="CS177" s="153">
        <f t="shared" si="124"/>
        <v>560674</v>
      </c>
      <c r="CT177" s="245">
        <v>33566</v>
      </c>
      <c r="CU177" s="153">
        <f t="shared" si="125"/>
        <v>16508119</v>
      </c>
      <c r="CV177" s="154">
        <f t="shared" si="126"/>
        <v>857189</v>
      </c>
      <c r="CW177" s="153">
        <f t="shared" si="129"/>
        <v>54.914094843808805</v>
      </c>
      <c r="CX177" s="153">
        <f t="shared" si="130"/>
        <v>1.805053736461339</v>
      </c>
      <c r="CY177" s="153">
        <f t="shared" si="131"/>
        <v>32.65065027390959</v>
      </c>
      <c r="CZ177" s="153">
        <f t="shared" si="132"/>
        <v>0.9439635344791536</v>
      </c>
      <c r="DA177" s="155">
        <f t="shared" si="133"/>
        <v>87.5647451177184</v>
      </c>
      <c r="DB177" s="155">
        <f t="shared" si="134"/>
        <v>2.7490172709404925</v>
      </c>
      <c r="DC177" s="155">
        <f t="shared" si="135"/>
        <v>56.655898465269935</v>
      </c>
      <c r="DD177" s="155">
        <f t="shared" si="136"/>
        <v>3.873489315435119</v>
      </c>
      <c r="DE177" s="155">
        <f t="shared" si="137"/>
        <v>85.02044912808933</v>
      </c>
      <c r="DF177" s="63">
        <f t="shared" si="138"/>
        <v>5.861602475640865</v>
      </c>
      <c r="DG177" s="63">
        <f t="shared" si="139"/>
        <v>0.35091791075983775</v>
      </c>
      <c r="DH177" s="155">
        <f t="shared" si="140"/>
        <v>172.5851942458077</v>
      </c>
      <c r="DI177" s="131">
        <f t="shared" si="141"/>
        <v>8.961537657341195</v>
      </c>
      <c r="DJ177" s="133" t="s">
        <v>838</v>
      </c>
      <c r="DK177" s="58"/>
      <c r="DL177" s="58"/>
      <c r="DM177" s="134" t="s">
        <v>837</v>
      </c>
      <c r="DN177" s="255"/>
      <c r="DO177" s="256"/>
    </row>
    <row r="178" spans="1:119" ht="15">
      <c r="A178" s="26">
        <v>53007</v>
      </c>
      <c r="B178" s="23" t="s">
        <v>791</v>
      </c>
      <c r="C178" s="97" t="s">
        <v>810</v>
      </c>
      <c r="D178" s="40" t="s">
        <v>383</v>
      </c>
      <c r="E178" s="139"/>
      <c r="F178" s="22" t="s">
        <v>1006</v>
      </c>
      <c r="G178" s="35" t="s">
        <v>1475</v>
      </c>
      <c r="H178" s="33" t="s">
        <v>1465</v>
      </c>
      <c r="I178" s="16" t="s">
        <v>1463</v>
      </c>
      <c r="J178" s="44" t="s">
        <v>1464</v>
      </c>
      <c r="K178" s="16" t="s">
        <v>1465</v>
      </c>
      <c r="L178" s="104">
        <v>1018</v>
      </c>
      <c r="M178" s="59">
        <v>1044</v>
      </c>
      <c r="N178" s="71">
        <f t="shared" si="142"/>
        <v>0.008301404853128988</v>
      </c>
      <c r="O178" s="73"/>
      <c r="P178" s="74"/>
      <c r="Q178" s="74"/>
      <c r="R178" s="108"/>
      <c r="S178" s="115">
        <v>0.1031434184675835</v>
      </c>
      <c r="T178" s="60">
        <v>0.086</v>
      </c>
      <c r="U178" s="61">
        <v>29525</v>
      </c>
      <c r="V178" s="61">
        <v>539</v>
      </c>
      <c r="W178" s="60">
        <v>0.0343811394891945</v>
      </c>
      <c r="X178" s="116">
        <v>141878</v>
      </c>
      <c r="Y178" s="315">
        <v>0.5714</v>
      </c>
      <c r="Z178" s="316">
        <v>0.011000000000000001</v>
      </c>
      <c r="AA178" s="316">
        <v>0</v>
      </c>
      <c r="AB178" s="316">
        <v>0.011000000000000001</v>
      </c>
      <c r="AC178" s="316">
        <v>0</v>
      </c>
      <c r="AD178" s="316">
        <v>0.0659</v>
      </c>
      <c r="AE178" s="316">
        <v>0</v>
      </c>
      <c r="AF178" s="316">
        <v>0.3407</v>
      </c>
      <c r="AG178" s="329">
        <v>481.8</v>
      </c>
      <c r="AH178" s="329">
        <v>2.17</v>
      </c>
      <c r="AI178" s="330">
        <v>490.96</v>
      </c>
      <c r="AJ178" s="315">
        <v>0.6019</v>
      </c>
      <c r="AK178" s="316">
        <v>0.0463</v>
      </c>
      <c r="AL178" s="316">
        <v>0</v>
      </c>
      <c r="AM178" s="316">
        <v>0.2407</v>
      </c>
      <c r="AN178" s="316">
        <v>0.0926</v>
      </c>
      <c r="AO178" s="316">
        <v>0.018500000000000003</v>
      </c>
      <c r="AP178" s="316">
        <v>0</v>
      </c>
      <c r="AQ178" s="316">
        <v>0</v>
      </c>
      <c r="AR178" s="316"/>
      <c r="AS178" s="316"/>
      <c r="AT178" s="316"/>
      <c r="AU178" s="316"/>
      <c r="AV178" s="345"/>
      <c r="AW178" s="359">
        <v>0</v>
      </c>
      <c r="AX178" s="354">
        <v>0</v>
      </c>
      <c r="AY178" s="354">
        <v>4.35</v>
      </c>
      <c r="AZ178" s="354">
        <v>0</v>
      </c>
      <c r="BA178" s="354">
        <v>486.61</v>
      </c>
      <c r="BB178" s="354">
        <v>490.96</v>
      </c>
      <c r="BC178" s="360">
        <v>4.35</v>
      </c>
      <c r="BD178" s="258">
        <v>28898</v>
      </c>
      <c r="BE178" s="258">
        <v>198</v>
      </c>
      <c r="BF178" s="62"/>
      <c r="BG178" s="62"/>
      <c r="BH178" s="258">
        <v>2788</v>
      </c>
      <c r="BI178" s="258">
        <v>197</v>
      </c>
      <c r="BJ178" s="258">
        <v>7580</v>
      </c>
      <c r="BK178" s="258">
        <v>462</v>
      </c>
      <c r="BL178" s="258">
        <v>20650</v>
      </c>
      <c r="BM178" s="258">
        <v>8</v>
      </c>
      <c r="BN178" s="297">
        <v>31372</v>
      </c>
      <c r="BO178" s="298">
        <v>215</v>
      </c>
      <c r="BP178" s="62"/>
      <c r="BQ178" s="62"/>
      <c r="BR178" s="62"/>
      <c r="BS178" s="126"/>
      <c r="BT178" s="62">
        <f t="shared" si="100"/>
        <v>60270</v>
      </c>
      <c r="BU178" s="62">
        <f t="shared" si="100"/>
        <v>413</v>
      </c>
      <c r="BV178" s="253">
        <f t="shared" si="100"/>
        <v>0</v>
      </c>
      <c r="BW178" s="253">
        <f t="shared" si="97"/>
        <v>0</v>
      </c>
      <c r="BX178" s="62">
        <f t="shared" si="101"/>
        <v>2788</v>
      </c>
      <c r="BY178" s="62">
        <f t="shared" si="101"/>
        <v>197</v>
      </c>
      <c r="BZ178" s="62">
        <f t="shared" si="102"/>
        <v>7580</v>
      </c>
      <c r="CA178" s="62">
        <f t="shared" si="103"/>
        <v>462</v>
      </c>
      <c r="CB178" s="62">
        <f t="shared" si="118"/>
        <v>20650</v>
      </c>
      <c r="CC178" s="126">
        <f t="shared" si="118"/>
        <v>8</v>
      </c>
      <c r="CD178" s="369">
        <v>72566</v>
      </c>
      <c r="CE178" s="369">
        <v>4959</v>
      </c>
      <c r="CF178" s="152">
        <v>63147</v>
      </c>
      <c r="CG178" s="153">
        <v>4298</v>
      </c>
      <c r="CH178" s="153">
        <v>41496</v>
      </c>
      <c r="CI178" s="153">
        <v>2926</v>
      </c>
      <c r="CJ178" s="153">
        <v>1025</v>
      </c>
      <c r="CK178" s="154">
        <v>42</v>
      </c>
      <c r="CL178" s="125">
        <f t="shared" si="119"/>
        <v>59916</v>
      </c>
      <c r="CM178" s="126">
        <f t="shared" si="120"/>
        <v>865</v>
      </c>
      <c r="CN178" s="62">
        <f t="shared" si="127"/>
        <v>31372</v>
      </c>
      <c r="CO178" s="62">
        <f t="shared" si="128"/>
        <v>215</v>
      </c>
      <c r="CP178" s="155">
        <f t="shared" si="143"/>
        <v>91288</v>
      </c>
      <c r="CQ178" s="153">
        <f t="shared" si="122"/>
        <v>1080</v>
      </c>
      <c r="CR178" s="153">
        <f t="shared" si="123"/>
        <v>105668</v>
      </c>
      <c r="CS178" s="153">
        <f t="shared" si="124"/>
        <v>7266</v>
      </c>
      <c r="CT178" s="245">
        <v>339</v>
      </c>
      <c r="CU178" s="153">
        <f t="shared" si="125"/>
        <v>196956</v>
      </c>
      <c r="CV178" s="154">
        <f t="shared" si="126"/>
        <v>8685</v>
      </c>
      <c r="CW178" s="153">
        <f t="shared" si="129"/>
        <v>57.39080459770115</v>
      </c>
      <c r="CX178" s="153">
        <f t="shared" si="130"/>
        <v>0.828544061302682</v>
      </c>
      <c r="CY178" s="153">
        <f t="shared" si="131"/>
        <v>30.049808429118773</v>
      </c>
      <c r="CZ178" s="153">
        <f t="shared" si="132"/>
        <v>0.20593869731800765</v>
      </c>
      <c r="DA178" s="155">
        <f t="shared" si="133"/>
        <v>87.44061302681992</v>
      </c>
      <c r="DB178" s="155">
        <f t="shared" si="134"/>
        <v>1.0344827586206897</v>
      </c>
      <c r="DC178" s="155">
        <f t="shared" si="135"/>
        <v>69.50766283524904</v>
      </c>
      <c r="DD178" s="155">
        <f t="shared" si="136"/>
        <v>4.75</v>
      </c>
      <c r="DE178" s="155">
        <f t="shared" si="137"/>
        <v>101.21455938697318</v>
      </c>
      <c r="DF178" s="63">
        <f t="shared" si="138"/>
        <v>6.959770114942529</v>
      </c>
      <c r="DG178" s="63">
        <f t="shared" si="139"/>
        <v>0.32471264367816094</v>
      </c>
      <c r="DH178" s="155">
        <f t="shared" si="140"/>
        <v>188.65517241379308</v>
      </c>
      <c r="DI178" s="131">
        <f t="shared" si="141"/>
        <v>8.318965517241379</v>
      </c>
      <c r="DJ178" s="133" t="s">
        <v>838</v>
      </c>
      <c r="DK178" s="58"/>
      <c r="DL178" s="58"/>
      <c r="DM178" s="134" t="s">
        <v>838</v>
      </c>
      <c r="DN178" s="255"/>
      <c r="DO178" s="256"/>
    </row>
    <row r="179" spans="1:119" ht="15">
      <c r="A179" s="26">
        <v>53012</v>
      </c>
      <c r="B179" s="23" t="s">
        <v>792</v>
      </c>
      <c r="C179" s="97" t="s">
        <v>811</v>
      </c>
      <c r="D179" s="40" t="s">
        <v>384</v>
      </c>
      <c r="E179" s="90" t="s">
        <v>385</v>
      </c>
      <c r="F179" s="22" t="s">
        <v>1007</v>
      </c>
      <c r="G179" s="35" t="s">
        <v>1782</v>
      </c>
      <c r="H179" s="33" t="s">
        <v>1783</v>
      </c>
      <c r="I179" s="22"/>
      <c r="J179" s="45"/>
      <c r="K179" s="22"/>
      <c r="L179" s="104">
        <v>661</v>
      </c>
      <c r="M179" s="59">
        <v>674</v>
      </c>
      <c r="N179" s="71">
        <f t="shared" si="142"/>
        <v>0.006429277942631077</v>
      </c>
      <c r="O179" s="59"/>
      <c r="P179" s="59"/>
      <c r="Q179" s="59"/>
      <c r="R179" s="105"/>
      <c r="S179" s="115">
        <v>0.1059001512859304</v>
      </c>
      <c r="T179" s="60">
        <v>0.027000000000000003</v>
      </c>
      <c r="U179" s="61">
        <v>28367</v>
      </c>
      <c r="V179" s="61">
        <v>575</v>
      </c>
      <c r="W179" s="60">
        <v>0.015128593040847202</v>
      </c>
      <c r="X179" s="116">
        <v>124205</v>
      </c>
      <c r="Y179" s="315">
        <v>0.8039000000000001</v>
      </c>
      <c r="Z179" s="316">
        <v>0.0392</v>
      </c>
      <c r="AA179" s="316">
        <v>0</v>
      </c>
      <c r="AB179" s="316">
        <v>0</v>
      </c>
      <c r="AC179" s="316">
        <v>0</v>
      </c>
      <c r="AD179" s="316">
        <v>0.0588</v>
      </c>
      <c r="AE179" s="316">
        <v>0</v>
      </c>
      <c r="AF179" s="316">
        <v>0.098</v>
      </c>
      <c r="AG179" s="329">
        <v>281.65</v>
      </c>
      <c r="AH179" s="329">
        <v>2.39</v>
      </c>
      <c r="AI179" s="330">
        <v>433.2</v>
      </c>
      <c r="AJ179" s="315">
        <v>0.6479</v>
      </c>
      <c r="AK179" s="316">
        <v>0.056299999999999996</v>
      </c>
      <c r="AL179" s="316">
        <v>0</v>
      </c>
      <c r="AM179" s="316">
        <v>0.2394</v>
      </c>
      <c r="AN179" s="316">
        <v>0.0282</v>
      </c>
      <c r="AO179" s="316">
        <v>0</v>
      </c>
      <c r="AP179" s="316">
        <v>0</v>
      </c>
      <c r="AQ179" s="316">
        <v>0.0282</v>
      </c>
      <c r="AR179" s="316"/>
      <c r="AS179" s="316"/>
      <c r="AT179" s="316"/>
      <c r="AU179" s="316"/>
      <c r="AV179" s="345"/>
      <c r="AW179" s="359">
        <v>0</v>
      </c>
      <c r="AX179" s="354">
        <v>0</v>
      </c>
      <c r="AY179" s="354">
        <v>1.4</v>
      </c>
      <c r="AZ179" s="354">
        <v>147.95</v>
      </c>
      <c r="BA179" s="354">
        <v>283.85</v>
      </c>
      <c r="BB179" s="354">
        <v>433.2</v>
      </c>
      <c r="BC179" s="360">
        <v>1.4</v>
      </c>
      <c r="BD179" s="254">
        <v>17145</v>
      </c>
      <c r="BE179" s="254">
        <v>117</v>
      </c>
      <c r="BF179" s="62"/>
      <c r="BG179" s="62"/>
      <c r="BH179" s="254">
        <v>2345</v>
      </c>
      <c r="BI179" s="254">
        <v>165</v>
      </c>
      <c r="BJ179" s="254">
        <v>6371</v>
      </c>
      <c r="BK179" s="254">
        <v>389</v>
      </c>
      <c r="BL179" s="254">
        <v>17389</v>
      </c>
      <c r="BM179" s="254">
        <v>6</v>
      </c>
      <c r="BN179" s="295">
        <v>25739</v>
      </c>
      <c r="BO179" s="296">
        <v>176</v>
      </c>
      <c r="BP179" s="62"/>
      <c r="BQ179" s="62"/>
      <c r="BR179" s="62"/>
      <c r="BS179" s="126"/>
      <c r="BT179" s="62">
        <f t="shared" si="100"/>
        <v>42884</v>
      </c>
      <c r="BU179" s="62">
        <f t="shared" si="100"/>
        <v>293</v>
      </c>
      <c r="BV179" s="253">
        <f t="shared" si="100"/>
        <v>0</v>
      </c>
      <c r="BW179" s="253">
        <f t="shared" si="97"/>
        <v>0</v>
      </c>
      <c r="BX179" s="62">
        <f t="shared" si="101"/>
        <v>2345</v>
      </c>
      <c r="BY179" s="62">
        <f t="shared" si="101"/>
        <v>165</v>
      </c>
      <c r="BZ179" s="62">
        <f t="shared" si="102"/>
        <v>6371</v>
      </c>
      <c r="CA179" s="62">
        <f t="shared" si="103"/>
        <v>389</v>
      </c>
      <c r="CB179" s="62">
        <f t="shared" si="118"/>
        <v>17389</v>
      </c>
      <c r="CC179" s="126">
        <f t="shared" si="118"/>
        <v>6</v>
      </c>
      <c r="CD179" s="369">
        <v>51124</v>
      </c>
      <c r="CE179" s="369">
        <v>3471</v>
      </c>
      <c r="CF179" s="152">
        <v>46518</v>
      </c>
      <c r="CG179" s="153">
        <v>3148</v>
      </c>
      <c r="CH179" s="153">
        <v>25733</v>
      </c>
      <c r="CI179" s="153">
        <v>1814</v>
      </c>
      <c r="CJ179" s="153">
        <v>645</v>
      </c>
      <c r="CK179" s="154">
        <v>26</v>
      </c>
      <c r="CL179" s="125">
        <f t="shared" si="119"/>
        <v>43250</v>
      </c>
      <c r="CM179" s="126">
        <f t="shared" si="120"/>
        <v>677</v>
      </c>
      <c r="CN179" s="62">
        <f t="shared" si="127"/>
        <v>25739</v>
      </c>
      <c r="CO179" s="62">
        <f t="shared" si="128"/>
        <v>176</v>
      </c>
      <c r="CP179" s="155">
        <f t="shared" si="143"/>
        <v>68989</v>
      </c>
      <c r="CQ179" s="153">
        <f t="shared" si="122"/>
        <v>853</v>
      </c>
      <c r="CR179" s="153">
        <f t="shared" si="123"/>
        <v>72896</v>
      </c>
      <c r="CS179" s="153">
        <f t="shared" si="124"/>
        <v>4988</v>
      </c>
      <c r="CT179" s="245">
        <v>218</v>
      </c>
      <c r="CU179" s="153">
        <f t="shared" si="125"/>
        <v>141885</v>
      </c>
      <c r="CV179" s="154">
        <f t="shared" si="126"/>
        <v>6059</v>
      </c>
      <c r="CW179" s="153">
        <f t="shared" si="129"/>
        <v>64.16913946587538</v>
      </c>
      <c r="CX179" s="153">
        <f t="shared" si="130"/>
        <v>1.0044510385756678</v>
      </c>
      <c r="CY179" s="153">
        <f t="shared" si="131"/>
        <v>38.188427299703264</v>
      </c>
      <c r="CZ179" s="153">
        <f t="shared" si="132"/>
        <v>0.26112759643916916</v>
      </c>
      <c r="DA179" s="155">
        <f t="shared" si="133"/>
        <v>102.35756676557864</v>
      </c>
      <c r="DB179" s="155">
        <f t="shared" si="134"/>
        <v>1.2655786350148368</v>
      </c>
      <c r="DC179" s="155">
        <f t="shared" si="135"/>
        <v>75.85163204747775</v>
      </c>
      <c r="DD179" s="155">
        <f t="shared" si="136"/>
        <v>5.149851632047477</v>
      </c>
      <c r="DE179" s="155">
        <f t="shared" si="137"/>
        <v>108.15430267062314</v>
      </c>
      <c r="DF179" s="63">
        <f t="shared" si="138"/>
        <v>7.400593471810089</v>
      </c>
      <c r="DG179" s="63">
        <f t="shared" si="139"/>
        <v>0.32344213649851633</v>
      </c>
      <c r="DH179" s="155">
        <f t="shared" si="140"/>
        <v>210.51186943620178</v>
      </c>
      <c r="DI179" s="131">
        <f t="shared" si="141"/>
        <v>8.989614243323443</v>
      </c>
      <c r="DJ179" s="133" t="s">
        <v>838</v>
      </c>
      <c r="DK179" s="58"/>
      <c r="DL179" s="58"/>
      <c r="DM179" s="134" t="s">
        <v>837</v>
      </c>
      <c r="DN179" s="255"/>
      <c r="DO179" s="256"/>
    </row>
    <row r="180" spans="1:119" ht="15">
      <c r="A180" s="26">
        <v>53023</v>
      </c>
      <c r="B180" s="23" t="s">
        <v>793</v>
      </c>
      <c r="C180" s="97" t="s">
        <v>809</v>
      </c>
      <c r="D180" s="40" t="s">
        <v>386</v>
      </c>
      <c r="E180" s="90" t="s">
        <v>387</v>
      </c>
      <c r="F180" s="22" t="s">
        <v>1008</v>
      </c>
      <c r="G180" s="35" t="s">
        <v>1784</v>
      </c>
      <c r="H180" s="33" t="s">
        <v>1785</v>
      </c>
      <c r="I180" s="16" t="s">
        <v>1466</v>
      </c>
      <c r="J180" s="44"/>
      <c r="K180" s="16" t="s">
        <v>1467</v>
      </c>
      <c r="L180" s="104">
        <v>72889</v>
      </c>
      <c r="M180" s="59">
        <v>74547</v>
      </c>
      <c r="N180" s="71">
        <f t="shared" si="142"/>
        <v>0.007413667440227867</v>
      </c>
      <c r="O180" s="59"/>
      <c r="P180" s="59"/>
      <c r="Q180" s="59"/>
      <c r="R180" s="105"/>
      <c r="S180" s="115">
        <v>0.09034285008711877</v>
      </c>
      <c r="T180" s="60">
        <v>0.076</v>
      </c>
      <c r="U180" s="61">
        <v>35695</v>
      </c>
      <c r="V180" s="61">
        <v>656</v>
      </c>
      <c r="W180" s="60">
        <v>0.039374939977225645</v>
      </c>
      <c r="X180" s="116">
        <v>178738</v>
      </c>
      <c r="Y180" s="315">
        <v>0.6222</v>
      </c>
      <c r="Z180" s="316">
        <v>0.045599999999999995</v>
      </c>
      <c r="AA180" s="316">
        <v>0.0527</v>
      </c>
      <c r="AB180" s="316">
        <v>0.062</v>
      </c>
      <c r="AC180" s="316">
        <v>0.014499999999999999</v>
      </c>
      <c r="AD180" s="316">
        <v>0.1509</v>
      </c>
      <c r="AE180" s="316">
        <v>0.0004</v>
      </c>
      <c r="AF180" s="316">
        <v>0.0518</v>
      </c>
      <c r="AG180" s="329">
        <v>23212.44</v>
      </c>
      <c r="AH180" s="329">
        <v>3.21</v>
      </c>
      <c r="AI180" s="330">
        <v>32943.69</v>
      </c>
      <c r="AJ180" s="315">
        <v>0.8023</v>
      </c>
      <c r="AK180" s="316">
        <v>0.087</v>
      </c>
      <c r="AL180" s="316">
        <v>0.02</v>
      </c>
      <c r="AM180" s="316">
        <v>0.0608</v>
      </c>
      <c r="AN180" s="316">
        <v>0.011899999999999999</v>
      </c>
      <c r="AO180" s="316">
        <v>0.0012</v>
      </c>
      <c r="AP180" s="316">
        <v>0.0022</v>
      </c>
      <c r="AQ180" s="316">
        <v>0.0146</v>
      </c>
      <c r="AR180" s="316">
        <v>0.5382</v>
      </c>
      <c r="AS180" s="316">
        <v>0.3154</v>
      </c>
      <c r="AT180" s="316">
        <v>0.08380000000000001</v>
      </c>
      <c r="AU180" s="316">
        <v>0.0179</v>
      </c>
      <c r="AV180" s="345">
        <v>0.0447</v>
      </c>
      <c r="AW180" s="359">
        <v>0</v>
      </c>
      <c r="AX180" s="354">
        <v>0</v>
      </c>
      <c r="AY180" s="354">
        <v>672.16</v>
      </c>
      <c r="AZ180" s="354">
        <v>8034.37</v>
      </c>
      <c r="BA180" s="354">
        <v>24237.16</v>
      </c>
      <c r="BB180" s="354">
        <v>32943.69</v>
      </c>
      <c r="BC180" s="360">
        <v>672.16</v>
      </c>
      <c r="BD180" s="254">
        <v>1021639</v>
      </c>
      <c r="BE180" s="254">
        <v>7000</v>
      </c>
      <c r="BF180" s="254">
        <v>2307866</v>
      </c>
      <c r="BG180" s="254">
        <v>117701</v>
      </c>
      <c r="BH180" s="254">
        <v>52283</v>
      </c>
      <c r="BI180" s="254">
        <v>3685</v>
      </c>
      <c r="BJ180" s="254">
        <v>142203</v>
      </c>
      <c r="BK180" s="254">
        <v>8676</v>
      </c>
      <c r="BL180" s="254">
        <v>387176</v>
      </c>
      <c r="BM180" s="254">
        <v>143</v>
      </c>
      <c r="BN180" s="295">
        <v>1317784</v>
      </c>
      <c r="BO180" s="296">
        <v>9029</v>
      </c>
      <c r="BP180" s="296">
        <v>1400005</v>
      </c>
      <c r="BQ180" s="296">
        <v>71400</v>
      </c>
      <c r="BR180" s="62"/>
      <c r="BS180" s="126"/>
      <c r="BT180" s="62">
        <f t="shared" si="100"/>
        <v>2339423</v>
      </c>
      <c r="BU180" s="62">
        <f t="shared" si="100"/>
        <v>16029</v>
      </c>
      <c r="BV180" s="253">
        <f t="shared" si="100"/>
        <v>3707871</v>
      </c>
      <c r="BW180" s="253">
        <f t="shared" si="97"/>
        <v>189101</v>
      </c>
      <c r="BX180" s="62">
        <f t="shared" si="101"/>
        <v>52283</v>
      </c>
      <c r="BY180" s="62">
        <f t="shared" si="101"/>
        <v>3685</v>
      </c>
      <c r="BZ180" s="62">
        <f t="shared" si="102"/>
        <v>142203</v>
      </c>
      <c r="CA180" s="62">
        <f t="shared" si="103"/>
        <v>8676</v>
      </c>
      <c r="CB180" s="62">
        <f t="shared" si="118"/>
        <v>387176</v>
      </c>
      <c r="CC180" s="126">
        <f t="shared" si="118"/>
        <v>143</v>
      </c>
      <c r="CD180" s="369">
        <v>4082720</v>
      </c>
      <c r="CE180" s="369">
        <v>278840</v>
      </c>
      <c r="CF180" s="152">
        <v>3776787</v>
      </c>
      <c r="CG180" s="153">
        <v>257542</v>
      </c>
      <c r="CH180" s="153">
        <v>2258349</v>
      </c>
      <c r="CI180" s="153">
        <v>159031</v>
      </c>
      <c r="CJ180" s="153">
        <v>27720</v>
      </c>
      <c r="CK180" s="154">
        <v>1109</v>
      </c>
      <c r="CL180" s="125">
        <f t="shared" si="119"/>
        <v>3911167</v>
      </c>
      <c r="CM180" s="126">
        <f t="shared" si="120"/>
        <v>137205</v>
      </c>
      <c r="CN180" s="62">
        <f t="shared" si="127"/>
        <v>2717789</v>
      </c>
      <c r="CO180" s="62">
        <f t="shared" si="128"/>
        <v>80429</v>
      </c>
      <c r="CP180" s="155">
        <f t="shared" si="143"/>
        <v>6628956</v>
      </c>
      <c r="CQ180" s="153">
        <f t="shared" si="122"/>
        <v>217634</v>
      </c>
      <c r="CR180" s="153">
        <f t="shared" si="123"/>
        <v>6062856</v>
      </c>
      <c r="CS180" s="153">
        <f t="shared" si="124"/>
        <v>417682</v>
      </c>
      <c r="CT180" s="245">
        <v>23625</v>
      </c>
      <c r="CU180" s="153">
        <f t="shared" si="125"/>
        <v>12691812</v>
      </c>
      <c r="CV180" s="154">
        <f t="shared" si="126"/>
        <v>658941</v>
      </c>
      <c r="CW180" s="153">
        <f t="shared" si="129"/>
        <v>52.46578668491019</v>
      </c>
      <c r="CX180" s="153">
        <f t="shared" si="130"/>
        <v>1.8405167209948086</v>
      </c>
      <c r="CY180" s="153">
        <f t="shared" si="131"/>
        <v>36.45738929802675</v>
      </c>
      <c r="CZ180" s="153">
        <f t="shared" si="132"/>
        <v>1.078903242249856</v>
      </c>
      <c r="DA180" s="155">
        <f t="shared" si="133"/>
        <v>88.92317598293694</v>
      </c>
      <c r="DB180" s="155">
        <f t="shared" si="134"/>
        <v>2.9194199632446645</v>
      </c>
      <c r="DC180" s="155">
        <f t="shared" si="135"/>
        <v>54.76705970729875</v>
      </c>
      <c r="DD180" s="155">
        <f t="shared" si="136"/>
        <v>3.74045903926382</v>
      </c>
      <c r="DE180" s="155">
        <f t="shared" si="137"/>
        <v>81.32930902652018</v>
      </c>
      <c r="DF180" s="63">
        <f t="shared" si="138"/>
        <v>5.602935061102392</v>
      </c>
      <c r="DG180" s="63">
        <f t="shared" si="139"/>
        <v>0.3169141615356755</v>
      </c>
      <c r="DH180" s="155">
        <f t="shared" si="140"/>
        <v>170.25248500945713</v>
      </c>
      <c r="DI180" s="131">
        <f t="shared" si="141"/>
        <v>8.839269185882733</v>
      </c>
      <c r="DJ180" s="133" t="s">
        <v>838</v>
      </c>
      <c r="DK180" s="58"/>
      <c r="DL180" s="58"/>
      <c r="DM180" s="134" t="s">
        <v>837</v>
      </c>
      <c r="DN180" s="255"/>
      <c r="DO180" s="256"/>
    </row>
    <row r="181" spans="1:119" ht="15">
      <c r="A181" s="31">
        <v>53033</v>
      </c>
      <c r="B181" s="24" t="s">
        <v>794</v>
      </c>
      <c r="C181" s="98" t="s">
        <v>808</v>
      </c>
      <c r="D181" s="38" t="s">
        <v>388</v>
      </c>
      <c r="E181" s="92" t="s">
        <v>389</v>
      </c>
      <c r="F181" s="25" t="s">
        <v>1009</v>
      </c>
      <c r="G181" s="39" t="s">
        <v>1468</v>
      </c>
      <c r="H181" s="34" t="s">
        <v>1786</v>
      </c>
      <c r="I181" s="18" t="s">
        <v>1468</v>
      </c>
      <c r="J181" s="46" t="s">
        <v>1469</v>
      </c>
      <c r="K181" s="18" t="s">
        <v>1470</v>
      </c>
      <c r="L181" s="106">
        <v>4616</v>
      </c>
      <c r="M181" s="64">
        <v>3827</v>
      </c>
      <c r="N181" s="147">
        <f t="shared" si="142"/>
        <v>-0.06872223673896001</v>
      </c>
      <c r="O181" s="64"/>
      <c r="P181" s="64"/>
      <c r="Q181" s="64"/>
      <c r="R181" s="107"/>
      <c r="S181" s="117">
        <v>0.033578856152513</v>
      </c>
      <c r="T181" s="66">
        <v>0.109</v>
      </c>
      <c r="U181" s="67">
        <v>42646</v>
      </c>
      <c r="V181" s="67">
        <v>676</v>
      </c>
      <c r="W181" s="66">
        <v>0.009748700173310225</v>
      </c>
      <c r="X181" s="118">
        <v>109261</v>
      </c>
      <c r="Y181" s="317">
        <v>0.6618999999999999</v>
      </c>
      <c r="Z181" s="318">
        <v>0.0909</v>
      </c>
      <c r="AA181" s="318">
        <v>0.1051</v>
      </c>
      <c r="AB181" s="318">
        <v>0</v>
      </c>
      <c r="AC181" s="318">
        <v>0</v>
      </c>
      <c r="AD181" s="318">
        <v>0.0795</v>
      </c>
      <c r="AE181" s="318">
        <v>0.011399999999999999</v>
      </c>
      <c r="AF181" s="318">
        <v>0.051100000000000007</v>
      </c>
      <c r="AG181" s="331">
        <v>3536.42</v>
      </c>
      <c r="AH181" s="331">
        <v>1.08</v>
      </c>
      <c r="AI181" s="332">
        <v>21270.98</v>
      </c>
      <c r="AJ181" s="317">
        <v>0.8157</v>
      </c>
      <c r="AK181" s="318">
        <v>0.0805</v>
      </c>
      <c r="AL181" s="318">
        <v>0.0064</v>
      </c>
      <c r="AM181" s="318">
        <v>0.07200000000000001</v>
      </c>
      <c r="AN181" s="318">
        <v>0.0191</v>
      </c>
      <c r="AO181" s="318">
        <v>0</v>
      </c>
      <c r="AP181" s="318">
        <v>0</v>
      </c>
      <c r="AQ181" s="318">
        <v>0.0064</v>
      </c>
      <c r="AR181" s="318"/>
      <c r="AS181" s="318"/>
      <c r="AT181" s="318"/>
      <c r="AU181" s="318"/>
      <c r="AV181" s="346"/>
      <c r="AW181" s="361">
        <v>0</v>
      </c>
      <c r="AX181" s="355">
        <v>0</v>
      </c>
      <c r="AY181" s="355">
        <v>12.76</v>
      </c>
      <c r="AZ181" s="355">
        <v>0</v>
      </c>
      <c r="BA181" s="355">
        <v>21248.97</v>
      </c>
      <c r="BB181" s="355">
        <v>21261.73</v>
      </c>
      <c r="BC181" s="362">
        <v>12.76</v>
      </c>
      <c r="BD181" s="270">
        <v>65578</v>
      </c>
      <c r="BE181" s="270">
        <v>449</v>
      </c>
      <c r="BF181" s="270">
        <v>162365</v>
      </c>
      <c r="BG181" s="270">
        <v>8281</v>
      </c>
      <c r="BH181" s="270">
        <v>4724</v>
      </c>
      <c r="BI181" s="270">
        <v>333</v>
      </c>
      <c r="BJ181" s="270">
        <v>12843</v>
      </c>
      <c r="BK181" s="270">
        <v>784</v>
      </c>
      <c r="BL181" s="270">
        <v>35009</v>
      </c>
      <c r="BM181" s="270">
        <v>13</v>
      </c>
      <c r="BN181" s="299">
        <v>83110</v>
      </c>
      <c r="BO181" s="271">
        <v>569</v>
      </c>
      <c r="BP181" s="271">
        <v>75605</v>
      </c>
      <c r="BQ181" s="271">
        <v>3856</v>
      </c>
      <c r="BR181" s="68"/>
      <c r="BS181" s="128"/>
      <c r="BT181" s="127">
        <f t="shared" si="100"/>
        <v>148688</v>
      </c>
      <c r="BU181" s="68">
        <f t="shared" si="100"/>
        <v>1018</v>
      </c>
      <c r="BV181" s="272">
        <f t="shared" si="100"/>
        <v>237970</v>
      </c>
      <c r="BW181" s="272">
        <f t="shared" si="97"/>
        <v>12137</v>
      </c>
      <c r="BX181" s="68">
        <f t="shared" si="101"/>
        <v>4724</v>
      </c>
      <c r="BY181" s="68">
        <f t="shared" si="101"/>
        <v>333</v>
      </c>
      <c r="BZ181" s="68">
        <f t="shared" si="102"/>
        <v>12843</v>
      </c>
      <c r="CA181" s="68">
        <f t="shared" si="103"/>
        <v>784</v>
      </c>
      <c r="CB181" s="68">
        <f t="shared" si="118"/>
        <v>35009</v>
      </c>
      <c r="CC181" s="128">
        <f t="shared" si="118"/>
        <v>13</v>
      </c>
      <c r="CD181" s="372">
        <v>292604</v>
      </c>
      <c r="CE181" s="376">
        <v>20039</v>
      </c>
      <c r="CF181" s="156">
        <v>257508</v>
      </c>
      <c r="CG181" s="157">
        <v>17560</v>
      </c>
      <c r="CH181" s="157">
        <v>143034</v>
      </c>
      <c r="CI181" s="157">
        <v>10090</v>
      </c>
      <c r="CJ181" s="157">
        <v>1696</v>
      </c>
      <c r="CK181" s="158">
        <v>67</v>
      </c>
      <c r="CL181" s="127">
        <f t="shared" si="119"/>
        <v>280519</v>
      </c>
      <c r="CM181" s="128">
        <f t="shared" si="120"/>
        <v>9860</v>
      </c>
      <c r="CN181" s="68">
        <f t="shared" si="127"/>
        <v>158715</v>
      </c>
      <c r="CO181" s="68">
        <f t="shared" si="128"/>
        <v>4425</v>
      </c>
      <c r="CP181" s="377">
        <f t="shared" si="143"/>
        <v>439234</v>
      </c>
      <c r="CQ181" s="188">
        <f t="shared" si="122"/>
        <v>14285</v>
      </c>
      <c r="CR181" s="188">
        <f t="shared" si="123"/>
        <v>402238</v>
      </c>
      <c r="CS181" s="188">
        <f t="shared" si="124"/>
        <v>27717</v>
      </c>
      <c r="CT181" s="246">
        <v>4127</v>
      </c>
      <c r="CU181" s="188">
        <f t="shared" si="125"/>
        <v>841472</v>
      </c>
      <c r="CV181" s="158">
        <f t="shared" si="126"/>
        <v>46129</v>
      </c>
      <c r="CW181" s="157">
        <f t="shared" si="129"/>
        <v>73.29997386987196</v>
      </c>
      <c r="CX181" s="157">
        <f t="shared" si="130"/>
        <v>2.57643062451006</v>
      </c>
      <c r="CY181" s="157">
        <f t="shared" si="131"/>
        <v>41.4724327149203</v>
      </c>
      <c r="CZ181" s="157">
        <f t="shared" si="132"/>
        <v>1.1562581656650117</v>
      </c>
      <c r="DA181" s="159">
        <f t="shared" si="133"/>
        <v>114.77240658479226</v>
      </c>
      <c r="DB181" s="159">
        <f t="shared" si="134"/>
        <v>3.732688790175072</v>
      </c>
      <c r="DC181" s="159">
        <f t="shared" si="135"/>
        <v>76.45779984321923</v>
      </c>
      <c r="DD181" s="159">
        <f t="shared" si="136"/>
        <v>5.236216357460152</v>
      </c>
      <c r="DE181" s="159">
        <f t="shared" si="137"/>
        <v>105.10530441599164</v>
      </c>
      <c r="DF181" s="69">
        <f t="shared" si="138"/>
        <v>7.242487588189182</v>
      </c>
      <c r="DG181" s="69">
        <f t="shared" si="139"/>
        <v>1.0783903841128821</v>
      </c>
      <c r="DH181" s="159">
        <f t="shared" si="140"/>
        <v>219.8777110007839</v>
      </c>
      <c r="DI181" s="132">
        <f t="shared" si="141"/>
        <v>12.053566762477137</v>
      </c>
      <c r="DJ181" s="135" t="s">
        <v>838</v>
      </c>
      <c r="DK181" s="70"/>
      <c r="DL181" s="70"/>
      <c r="DM181" s="136" t="s">
        <v>839</v>
      </c>
      <c r="DN181" s="255"/>
      <c r="DO181" s="256"/>
    </row>
    <row r="182" spans="1:119" ht="15">
      <c r="A182" s="26">
        <v>55000</v>
      </c>
      <c r="B182" s="23" t="s">
        <v>795</v>
      </c>
      <c r="C182" s="97" t="s">
        <v>807</v>
      </c>
      <c r="D182" s="40" t="s">
        <v>390</v>
      </c>
      <c r="E182" s="90" t="s">
        <v>391</v>
      </c>
      <c r="F182" s="22" t="s">
        <v>1010</v>
      </c>
      <c r="G182" s="35" t="s">
        <v>1263</v>
      </c>
      <c r="H182" s="33" t="s">
        <v>1265</v>
      </c>
      <c r="I182" s="22" t="s">
        <v>1471</v>
      </c>
      <c r="J182" s="45" t="s">
        <v>390</v>
      </c>
      <c r="K182" s="22"/>
      <c r="L182" s="104">
        <v>59329</v>
      </c>
      <c r="M182" s="59">
        <v>62244</v>
      </c>
      <c r="N182" s="71">
        <f t="shared" si="142"/>
        <v>0.015610607715870861</v>
      </c>
      <c r="O182" s="72">
        <v>67204</v>
      </c>
      <c r="P182" s="72">
        <v>74807</v>
      </c>
      <c r="Q182" s="72">
        <v>81436</v>
      </c>
      <c r="R182" s="105">
        <f>(L182/Q182-1)/-1</f>
        <v>0.27146470848273496</v>
      </c>
      <c r="S182" s="115"/>
      <c r="T182" s="60">
        <v>0.055</v>
      </c>
      <c r="U182" s="61">
        <v>38621</v>
      </c>
      <c r="V182" s="61">
        <v>750</v>
      </c>
      <c r="W182" s="60">
        <v>0.027642468270154562</v>
      </c>
      <c r="X182" s="116">
        <v>215561</v>
      </c>
      <c r="Y182" s="313">
        <v>0.6984</v>
      </c>
      <c r="Z182" s="314">
        <v>0.0354</v>
      </c>
      <c r="AA182" s="314">
        <v>0.0575</v>
      </c>
      <c r="AB182" s="314">
        <v>0.005600000000000001</v>
      </c>
      <c r="AC182" s="314">
        <v>0.004</v>
      </c>
      <c r="AD182" s="314">
        <v>0.1161</v>
      </c>
      <c r="AE182" s="314">
        <v>0.0013</v>
      </c>
      <c r="AF182" s="314">
        <v>0.0817</v>
      </c>
      <c r="AG182" s="327"/>
      <c r="AH182" s="327"/>
      <c r="AI182" s="328"/>
      <c r="AJ182" s="313">
        <v>0.7892</v>
      </c>
      <c r="AK182" s="314">
        <v>0.1035</v>
      </c>
      <c r="AL182" s="314">
        <v>0.0064</v>
      </c>
      <c r="AM182" s="314">
        <v>0.07400000000000001</v>
      </c>
      <c r="AN182" s="314">
        <v>0.008100000000000001</v>
      </c>
      <c r="AO182" s="314">
        <v>0.0031</v>
      </c>
      <c r="AP182" s="314">
        <v>0.0019</v>
      </c>
      <c r="AQ182" s="314">
        <v>0.0138</v>
      </c>
      <c r="AR182" s="343">
        <v>0</v>
      </c>
      <c r="AS182" s="343">
        <v>0</v>
      </c>
      <c r="AT182" s="343">
        <v>0</v>
      </c>
      <c r="AU182" s="343">
        <v>0</v>
      </c>
      <c r="AV182" s="344">
        <v>0</v>
      </c>
      <c r="AW182" s="359">
        <v>0</v>
      </c>
      <c r="AX182" s="354">
        <v>1113783.43</v>
      </c>
      <c r="AY182" s="354">
        <v>631.61</v>
      </c>
      <c r="AZ182" s="354">
        <v>1289444.38</v>
      </c>
      <c r="BA182" s="354">
        <v>9568648.61</v>
      </c>
      <c r="BB182" s="354">
        <v>11972508.03</v>
      </c>
      <c r="BC182" s="360">
        <v>1114415.05</v>
      </c>
      <c r="BD182" s="254">
        <v>984023</v>
      </c>
      <c r="BE182" s="254">
        <v>6742</v>
      </c>
      <c r="BF182" s="254">
        <v>1910798</v>
      </c>
      <c r="BG182" s="254">
        <v>97450</v>
      </c>
      <c r="BH182" s="254">
        <v>71283</v>
      </c>
      <c r="BI182" s="254">
        <v>5025</v>
      </c>
      <c r="BJ182" s="254">
        <v>193322</v>
      </c>
      <c r="BK182" s="254">
        <v>11795</v>
      </c>
      <c r="BL182" s="254">
        <v>529661</v>
      </c>
      <c r="BM182" s="254">
        <v>196</v>
      </c>
      <c r="BN182" s="295">
        <v>1285233</v>
      </c>
      <c r="BO182" s="296">
        <v>8806</v>
      </c>
      <c r="BP182" s="296">
        <v>3470755</v>
      </c>
      <c r="BQ182" s="296">
        <v>177009</v>
      </c>
      <c r="BR182" s="62"/>
      <c r="BS182" s="126"/>
      <c r="BT182" s="62">
        <f t="shared" si="100"/>
        <v>2269256</v>
      </c>
      <c r="BU182" s="62">
        <f t="shared" si="100"/>
        <v>15548</v>
      </c>
      <c r="BV182" s="253">
        <f t="shared" si="100"/>
        <v>5381553</v>
      </c>
      <c r="BW182" s="253">
        <f t="shared" si="97"/>
        <v>274459</v>
      </c>
      <c r="BX182" s="62">
        <f t="shared" si="101"/>
        <v>71283</v>
      </c>
      <c r="BY182" s="62">
        <f t="shared" si="101"/>
        <v>5025</v>
      </c>
      <c r="BZ182" s="62">
        <f t="shared" si="102"/>
        <v>193322</v>
      </c>
      <c r="CA182" s="62">
        <f t="shared" si="103"/>
        <v>11795</v>
      </c>
      <c r="CB182" s="62">
        <f t="shared" si="118"/>
        <v>529661</v>
      </c>
      <c r="CC182" s="126">
        <f t="shared" si="118"/>
        <v>196</v>
      </c>
      <c r="CD182" s="369">
        <v>3864206</v>
      </c>
      <c r="CE182" s="369">
        <v>264303</v>
      </c>
      <c r="CF182" s="152">
        <v>3332768</v>
      </c>
      <c r="CG182" s="153">
        <v>226807</v>
      </c>
      <c r="CH182" s="153">
        <v>3708797</v>
      </c>
      <c r="CI182" s="153">
        <v>261216</v>
      </c>
      <c r="CJ182" s="153">
        <v>43392</v>
      </c>
      <c r="CK182" s="154">
        <v>1736</v>
      </c>
      <c r="CL182" s="62">
        <f t="shared" si="119"/>
        <v>3689087</v>
      </c>
      <c r="CM182" s="126">
        <f t="shared" si="120"/>
        <v>121208</v>
      </c>
      <c r="CN182" s="62">
        <f t="shared" si="127"/>
        <v>4755988</v>
      </c>
      <c r="CO182" s="62">
        <f t="shared" si="128"/>
        <v>185815</v>
      </c>
      <c r="CP182" s="155">
        <f t="shared" si="143"/>
        <v>8445075</v>
      </c>
      <c r="CQ182" s="153">
        <f t="shared" si="122"/>
        <v>307023</v>
      </c>
      <c r="CR182" s="153">
        <f t="shared" si="123"/>
        <v>7084957</v>
      </c>
      <c r="CS182" s="153">
        <f t="shared" si="124"/>
        <v>489759</v>
      </c>
      <c r="CT182" s="245">
        <v>41497</v>
      </c>
      <c r="CU182" s="153">
        <f t="shared" si="125"/>
        <v>15530032</v>
      </c>
      <c r="CV182" s="154">
        <f t="shared" si="126"/>
        <v>838279</v>
      </c>
      <c r="CW182" s="153">
        <f t="shared" si="129"/>
        <v>59.26815436025962</v>
      </c>
      <c r="CX182" s="153">
        <f t="shared" si="130"/>
        <v>1.9473041578304737</v>
      </c>
      <c r="CY182" s="153">
        <f t="shared" si="131"/>
        <v>76.40877835614678</v>
      </c>
      <c r="CZ182" s="153">
        <f t="shared" si="132"/>
        <v>2.985267656320288</v>
      </c>
      <c r="DA182" s="155">
        <f t="shared" si="133"/>
        <v>135.6769327164064</v>
      </c>
      <c r="DB182" s="155">
        <f t="shared" si="134"/>
        <v>4.932571814150761</v>
      </c>
      <c r="DC182" s="155">
        <f t="shared" si="135"/>
        <v>62.08158216052953</v>
      </c>
      <c r="DD182" s="155">
        <f t="shared" si="136"/>
        <v>4.246240601503759</v>
      </c>
      <c r="DE182" s="155">
        <f t="shared" si="137"/>
        <v>113.82554141764668</v>
      </c>
      <c r="DF182" s="63">
        <f t="shared" si="138"/>
        <v>7.86837285521496</v>
      </c>
      <c r="DG182" s="63">
        <f t="shared" si="139"/>
        <v>0.6666827324722061</v>
      </c>
      <c r="DH182" s="155">
        <f t="shared" si="140"/>
        <v>249.5024741340531</v>
      </c>
      <c r="DI182" s="131">
        <f t="shared" si="141"/>
        <v>13.467627401837927</v>
      </c>
      <c r="DJ182" s="133" t="s">
        <v>837</v>
      </c>
      <c r="DK182" s="58">
        <v>0</v>
      </c>
      <c r="DL182" s="58">
        <v>0</v>
      </c>
      <c r="DM182" s="134" t="s">
        <v>838</v>
      </c>
      <c r="DN182" s="255"/>
      <c r="DO182" s="256"/>
    </row>
    <row r="183" spans="1:119" ht="15">
      <c r="A183" s="26">
        <v>55003</v>
      </c>
      <c r="B183" s="23" t="s">
        <v>796</v>
      </c>
      <c r="C183" s="97" t="s">
        <v>808</v>
      </c>
      <c r="D183" s="40" t="s">
        <v>392</v>
      </c>
      <c r="E183" s="90" t="s">
        <v>393</v>
      </c>
      <c r="F183" s="22" t="s">
        <v>1011</v>
      </c>
      <c r="G183" s="35" t="s">
        <v>1787</v>
      </c>
      <c r="H183" s="33" t="s">
        <v>1788</v>
      </c>
      <c r="I183" s="22"/>
      <c r="J183" s="45"/>
      <c r="K183" s="22"/>
      <c r="L183" s="104">
        <v>2491</v>
      </c>
      <c r="M183" s="59">
        <v>2450</v>
      </c>
      <c r="N183" s="71">
        <f t="shared" si="142"/>
        <v>-0.005578231292517</v>
      </c>
      <c r="O183" s="59"/>
      <c r="P183" s="59"/>
      <c r="Q183" s="59"/>
      <c r="R183" s="105"/>
      <c r="S183" s="115">
        <v>0.11641910879164993</v>
      </c>
      <c r="T183" s="60">
        <v>0.055999999999999994</v>
      </c>
      <c r="U183" s="61">
        <v>37629</v>
      </c>
      <c r="V183" s="61">
        <v>869</v>
      </c>
      <c r="W183" s="60">
        <v>0.018065034122842234</v>
      </c>
      <c r="X183" s="116">
        <v>152496</v>
      </c>
      <c r="Y183" s="315">
        <v>0.8325</v>
      </c>
      <c r="Z183" s="316">
        <v>0</v>
      </c>
      <c r="AA183" s="316">
        <v>0</v>
      </c>
      <c r="AB183" s="316">
        <v>0</v>
      </c>
      <c r="AC183" s="316">
        <v>0</v>
      </c>
      <c r="AD183" s="316">
        <v>0</v>
      </c>
      <c r="AE183" s="316">
        <v>0</v>
      </c>
      <c r="AF183" s="316">
        <v>0.1675</v>
      </c>
      <c r="AG183" s="329">
        <v>3073.79</v>
      </c>
      <c r="AH183" s="329">
        <v>0.8</v>
      </c>
      <c r="AI183" s="330">
        <v>157758.69</v>
      </c>
      <c r="AJ183" s="315">
        <v>0.634</v>
      </c>
      <c r="AK183" s="316">
        <v>0.1489</v>
      </c>
      <c r="AL183" s="316">
        <v>0.0213</v>
      </c>
      <c r="AM183" s="316">
        <v>0.0894</v>
      </c>
      <c r="AN183" s="316">
        <v>0.0255</v>
      </c>
      <c r="AO183" s="316">
        <v>0</v>
      </c>
      <c r="AP183" s="316">
        <v>0</v>
      </c>
      <c r="AQ183" s="316">
        <v>0.0809</v>
      </c>
      <c r="AR183" s="316"/>
      <c r="AS183" s="316"/>
      <c r="AT183" s="316"/>
      <c r="AU183" s="316"/>
      <c r="AV183" s="345"/>
      <c r="AW183" s="359">
        <v>0</v>
      </c>
      <c r="AX183" s="354">
        <v>0</v>
      </c>
      <c r="AY183" s="354">
        <v>10.01</v>
      </c>
      <c r="AZ183" s="354">
        <v>0</v>
      </c>
      <c r="BA183" s="354">
        <v>157748.68</v>
      </c>
      <c r="BB183" s="354">
        <v>157758.69</v>
      </c>
      <c r="BC183" s="360">
        <v>10.01</v>
      </c>
      <c r="BD183" s="258">
        <v>42342</v>
      </c>
      <c r="BE183" s="258">
        <v>290</v>
      </c>
      <c r="BF183" s="258">
        <v>83108</v>
      </c>
      <c r="BG183" s="258">
        <v>4239</v>
      </c>
      <c r="BH183" s="258">
        <v>10054</v>
      </c>
      <c r="BI183" s="258">
        <v>709</v>
      </c>
      <c r="BJ183" s="258">
        <v>27256</v>
      </c>
      <c r="BK183" s="258">
        <v>1663</v>
      </c>
      <c r="BL183" s="258">
        <v>74745</v>
      </c>
      <c r="BM183" s="258">
        <v>28</v>
      </c>
      <c r="BN183" s="297">
        <v>77242</v>
      </c>
      <c r="BO183" s="298">
        <v>529</v>
      </c>
      <c r="BP183" s="298">
        <v>50776</v>
      </c>
      <c r="BQ183" s="298">
        <v>2590</v>
      </c>
      <c r="BR183" s="62"/>
      <c r="BS183" s="126"/>
      <c r="BT183" s="62">
        <f t="shared" si="100"/>
        <v>119584</v>
      </c>
      <c r="BU183" s="62">
        <f t="shared" si="100"/>
        <v>819</v>
      </c>
      <c r="BV183" s="253">
        <f t="shared" si="100"/>
        <v>133884</v>
      </c>
      <c r="BW183" s="253">
        <f t="shared" si="97"/>
        <v>6829</v>
      </c>
      <c r="BX183" s="62">
        <f t="shared" si="101"/>
        <v>10054</v>
      </c>
      <c r="BY183" s="62">
        <f t="shared" si="101"/>
        <v>709</v>
      </c>
      <c r="BZ183" s="62">
        <f t="shared" si="102"/>
        <v>27256</v>
      </c>
      <c r="CA183" s="62">
        <f t="shared" si="103"/>
        <v>1663</v>
      </c>
      <c r="CB183" s="62">
        <f t="shared" si="118"/>
        <v>74745</v>
      </c>
      <c r="CC183" s="126">
        <f t="shared" si="118"/>
        <v>28</v>
      </c>
      <c r="CD183" s="369">
        <v>133368</v>
      </c>
      <c r="CE183" s="369">
        <v>9125</v>
      </c>
      <c r="CF183" s="152">
        <v>114364</v>
      </c>
      <c r="CG183" s="153">
        <v>7794</v>
      </c>
      <c r="CH183" s="153">
        <v>71179</v>
      </c>
      <c r="CI183" s="153">
        <v>5021</v>
      </c>
      <c r="CJ183" s="153">
        <v>960</v>
      </c>
      <c r="CK183" s="154">
        <v>38</v>
      </c>
      <c r="CL183" s="62">
        <f t="shared" si="119"/>
        <v>237505</v>
      </c>
      <c r="CM183" s="126">
        <f t="shared" si="120"/>
        <v>6929</v>
      </c>
      <c r="CN183" s="62">
        <f t="shared" si="127"/>
        <v>128018</v>
      </c>
      <c r="CO183" s="62">
        <f t="shared" si="128"/>
        <v>3119</v>
      </c>
      <c r="CP183" s="155">
        <f t="shared" si="143"/>
        <v>365523</v>
      </c>
      <c r="CQ183" s="153">
        <f t="shared" si="122"/>
        <v>10048</v>
      </c>
      <c r="CR183" s="153">
        <f t="shared" si="123"/>
        <v>186503</v>
      </c>
      <c r="CS183" s="153">
        <f t="shared" si="124"/>
        <v>12853</v>
      </c>
      <c r="CT183" s="245">
        <v>1075</v>
      </c>
      <c r="CU183" s="153">
        <f t="shared" si="125"/>
        <v>552026</v>
      </c>
      <c r="CV183" s="154">
        <f t="shared" si="126"/>
        <v>23976</v>
      </c>
      <c r="CW183" s="153">
        <f t="shared" si="129"/>
        <v>96.94081632653061</v>
      </c>
      <c r="CX183" s="153">
        <f t="shared" si="130"/>
        <v>2.8281632653061224</v>
      </c>
      <c r="CY183" s="153">
        <f t="shared" si="131"/>
        <v>52.25224489795919</v>
      </c>
      <c r="CZ183" s="153">
        <f t="shared" si="132"/>
        <v>1.2730612244897959</v>
      </c>
      <c r="DA183" s="155">
        <f t="shared" si="133"/>
        <v>149.1930612244898</v>
      </c>
      <c r="DB183" s="155">
        <f t="shared" si="134"/>
        <v>4.101224489795919</v>
      </c>
      <c r="DC183" s="155">
        <f t="shared" si="135"/>
        <v>54.435918367346936</v>
      </c>
      <c r="DD183" s="155">
        <f t="shared" si="136"/>
        <v>3.7244897959183674</v>
      </c>
      <c r="DE183" s="155">
        <f t="shared" si="137"/>
        <v>76.12367346938775</v>
      </c>
      <c r="DF183" s="63">
        <f t="shared" si="138"/>
        <v>5.246122448979592</v>
      </c>
      <c r="DG183" s="63">
        <f t="shared" si="139"/>
        <v>0.4387755102040816</v>
      </c>
      <c r="DH183" s="155">
        <f t="shared" si="140"/>
        <v>225.31673469387755</v>
      </c>
      <c r="DI183" s="131">
        <f t="shared" si="141"/>
        <v>9.786122448979592</v>
      </c>
      <c r="DJ183" s="133" t="s">
        <v>838</v>
      </c>
      <c r="DK183" s="58"/>
      <c r="DL183" s="58"/>
      <c r="DM183" s="134" t="s">
        <v>838</v>
      </c>
      <c r="DN183" s="255"/>
      <c r="DO183" s="256"/>
    </row>
    <row r="184" spans="1:119" ht="15">
      <c r="A184" s="26">
        <v>55005</v>
      </c>
      <c r="B184" s="23" t="s">
        <v>797</v>
      </c>
      <c r="C184" s="97" t="s">
        <v>810</v>
      </c>
      <c r="D184" s="40" t="s">
        <v>394</v>
      </c>
      <c r="E184" s="90" t="s">
        <v>395</v>
      </c>
      <c r="F184" s="22" t="s">
        <v>1012</v>
      </c>
      <c r="G184" s="35" t="s">
        <v>1472</v>
      </c>
      <c r="H184" s="33" t="s">
        <v>1789</v>
      </c>
      <c r="I184" s="16" t="s">
        <v>1472</v>
      </c>
      <c r="J184" s="44" t="s">
        <v>1473</v>
      </c>
      <c r="K184" s="16" t="s">
        <v>1474</v>
      </c>
      <c r="L184" s="104">
        <v>738</v>
      </c>
      <c r="M184" s="59">
        <v>746</v>
      </c>
      <c r="N184" s="71">
        <f t="shared" si="142"/>
        <v>0.0035746201966041133</v>
      </c>
      <c r="O184" s="59"/>
      <c r="P184" s="59"/>
      <c r="Q184" s="59"/>
      <c r="R184" s="105"/>
      <c r="S184" s="115">
        <v>0.12195121951219512</v>
      </c>
      <c r="T184" s="60">
        <v>0.040999999999999995</v>
      </c>
      <c r="U184" s="61">
        <v>36700</v>
      </c>
      <c r="V184" s="61">
        <v>696</v>
      </c>
      <c r="W184" s="60">
        <v>0.013550135501355014</v>
      </c>
      <c r="X184" s="116">
        <v>140282</v>
      </c>
      <c r="Y184" s="315">
        <v>0.9455</v>
      </c>
      <c r="Z184" s="316">
        <v>0.0182</v>
      </c>
      <c r="AA184" s="316">
        <v>0.0364</v>
      </c>
      <c r="AB184" s="316">
        <v>0</v>
      </c>
      <c r="AC184" s="316">
        <v>0</v>
      </c>
      <c r="AD184" s="316">
        <v>0</v>
      </c>
      <c r="AE184" s="316">
        <v>0</v>
      </c>
      <c r="AF184" s="316">
        <v>0</v>
      </c>
      <c r="AG184" s="329">
        <v>169.28</v>
      </c>
      <c r="AH184" s="329">
        <v>4.41</v>
      </c>
      <c r="AI184" s="330">
        <v>324.13</v>
      </c>
      <c r="AJ184" s="315">
        <v>0.7343999999999999</v>
      </c>
      <c r="AK184" s="316">
        <v>0.1406</v>
      </c>
      <c r="AL184" s="316">
        <v>0.0313</v>
      </c>
      <c r="AM184" s="316">
        <v>0.09380000000000001</v>
      </c>
      <c r="AN184" s="316">
        <v>0</v>
      </c>
      <c r="AO184" s="316">
        <v>0</v>
      </c>
      <c r="AP184" s="316">
        <v>0</v>
      </c>
      <c r="AQ184" s="316">
        <v>0</v>
      </c>
      <c r="AR184" s="316"/>
      <c r="AS184" s="316"/>
      <c r="AT184" s="316"/>
      <c r="AU184" s="316"/>
      <c r="AV184" s="345"/>
      <c r="AW184" s="359">
        <v>0</v>
      </c>
      <c r="AX184" s="354">
        <v>0</v>
      </c>
      <c r="AY184" s="354">
        <v>0</v>
      </c>
      <c r="AZ184" s="354">
        <v>151.54</v>
      </c>
      <c r="BA184" s="354">
        <v>172.59</v>
      </c>
      <c r="BB184" s="354">
        <v>324.13</v>
      </c>
      <c r="BC184" s="360">
        <v>0</v>
      </c>
      <c r="BD184" s="254">
        <v>10396</v>
      </c>
      <c r="BE184" s="254">
        <v>71</v>
      </c>
      <c r="BF184" s="254">
        <v>35109</v>
      </c>
      <c r="BG184" s="254">
        <v>1790</v>
      </c>
      <c r="BH184" s="62"/>
      <c r="BI184" s="62"/>
      <c r="BJ184" s="62"/>
      <c r="BK184" s="62"/>
      <c r="BL184" s="62"/>
      <c r="BM184" s="62"/>
      <c r="BN184" s="295">
        <v>8701</v>
      </c>
      <c r="BO184" s="296">
        <v>60</v>
      </c>
      <c r="BP184" s="296">
        <v>10484</v>
      </c>
      <c r="BQ184" s="296">
        <v>535</v>
      </c>
      <c r="BR184" s="62"/>
      <c r="BS184" s="126"/>
      <c r="BT184" s="62">
        <f t="shared" si="100"/>
        <v>19097</v>
      </c>
      <c r="BU184" s="62">
        <f t="shared" si="100"/>
        <v>131</v>
      </c>
      <c r="BV184" s="253">
        <f t="shared" si="100"/>
        <v>45593</v>
      </c>
      <c r="BW184" s="253">
        <f t="shared" si="97"/>
        <v>2325</v>
      </c>
      <c r="BX184" s="62">
        <f t="shared" si="101"/>
        <v>0</v>
      </c>
      <c r="BY184" s="62">
        <f t="shared" si="101"/>
        <v>0</v>
      </c>
      <c r="BZ184" s="62">
        <f t="shared" si="102"/>
        <v>0</v>
      </c>
      <c r="CA184" s="62">
        <f t="shared" si="103"/>
        <v>0</v>
      </c>
      <c r="CB184" s="62">
        <f t="shared" si="118"/>
        <v>0</v>
      </c>
      <c r="CC184" s="126">
        <f t="shared" si="118"/>
        <v>0</v>
      </c>
      <c r="CD184" s="369">
        <v>29127</v>
      </c>
      <c r="CE184" s="369">
        <v>2000</v>
      </c>
      <c r="CF184" s="152">
        <v>26696</v>
      </c>
      <c r="CG184" s="153">
        <v>1831</v>
      </c>
      <c r="CH184" s="153">
        <v>24973</v>
      </c>
      <c r="CI184" s="153">
        <v>1759</v>
      </c>
      <c r="CJ184" s="153">
        <v>420</v>
      </c>
      <c r="CK184" s="154">
        <v>16</v>
      </c>
      <c r="CL184" s="62">
        <f t="shared" si="119"/>
        <v>45505</v>
      </c>
      <c r="CM184" s="126">
        <f t="shared" si="120"/>
        <v>1861</v>
      </c>
      <c r="CN184" s="62">
        <f t="shared" si="127"/>
        <v>19185</v>
      </c>
      <c r="CO184" s="62">
        <f t="shared" si="128"/>
        <v>595</v>
      </c>
      <c r="CP184" s="155">
        <f t="shared" si="143"/>
        <v>64690</v>
      </c>
      <c r="CQ184" s="153">
        <f t="shared" si="122"/>
        <v>2456</v>
      </c>
      <c r="CR184" s="153">
        <f t="shared" si="123"/>
        <v>52089</v>
      </c>
      <c r="CS184" s="153">
        <f t="shared" si="124"/>
        <v>3606</v>
      </c>
      <c r="CT184" s="245">
        <v>13</v>
      </c>
      <c r="CU184" s="153">
        <f t="shared" si="125"/>
        <v>116779</v>
      </c>
      <c r="CV184" s="154">
        <f t="shared" si="126"/>
        <v>6075</v>
      </c>
      <c r="CW184" s="153">
        <f t="shared" si="129"/>
        <v>60.998659517426276</v>
      </c>
      <c r="CX184" s="153">
        <f t="shared" si="130"/>
        <v>2.494638069705094</v>
      </c>
      <c r="CY184" s="153">
        <f t="shared" si="131"/>
        <v>25.7171581769437</v>
      </c>
      <c r="CZ184" s="153">
        <f t="shared" si="132"/>
        <v>0.7975871313672922</v>
      </c>
      <c r="DA184" s="155">
        <f t="shared" si="133"/>
        <v>86.71581769436997</v>
      </c>
      <c r="DB184" s="155">
        <f t="shared" si="134"/>
        <v>3.292225201072386</v>
      </c>
      <c r="DC184" s="155">
        <f t="shared" si="135"/>
        <v>39.04423592493298</v>
      </c>
      <c r="DD184" s="155">
        <f t="shared" si="136"/>
        <v>2.680965147453083</v>
      </c>
      <c r="DE184" s="155">
        <f t="shared" si="137"/>
        <v>69.82439678284182</v>
      </c>
      <c r="DF184" s="63">
        <f t="shared" si="138"/>
        <v>4.833780160857909</v>
      </c>
      <c r="DG184" s="63">
        <f t="shared" si="139"/>
        <v>0.01742627345844504</v>
      </c>
      <c r="DH184" s="155">
        <f t="shared" si="140"/>
        <v>156.5402144772118</v>
      </c>
      <c r="DI184" s="131">
        <f t="shared" si="141"/>
        <v>8.14343163538874</v>
      </c>
      <c r="DJ184" s="133" t="s">
        <v>837</v>
      </c>
      <c r="DK184" s="58">
        <v>0</v>
      </c>
      <c r="DL184" s="58">
        <v>0</v>
      </c>
      <c r="DM184" s="134" t="s">
        <v>839</v>
      </c>
      <c r="DN184" s="255"/>
      <c r="DO184" s="256"/>
    </row>
    <row r="185" spans="1:119" ht="15">
      <c r="A185" s="26">
        <v>55010</v>
      </c>
      <c r="B185" s="23" t="s">
        <v>798</v>
      </c>
      <c r="C185" s="97" t="s">
        <v>808</v>
      </c>
      <c r="D185" s="40" t="s">
        <v>396</v>
      </c>
      <c r="E185" s="90" t="s">
        <v>397</v>
      </c>
      <c r="F185" s="22" t="s">
        <v>1013</v>
      </c>
      <c r="G185" s="35" t="s">
        <v>1790</v>
      </c>
      <c r="H185" s="33" t="s">
        <v>1791</v>
      </c>
      <c r="I185" s="16" t="s">
        <v>1475</v>
      </c>
      <c r="J185" s="44" t="s">
        <v>1476</v>
      </c>
      <c r="K185" s="16" t="s">
        <v>1477</v>
      </c>
      <c r="L185" s="104">
        <v>2722</v>
      </c>
      <c r="M185" s="59">
        <v>2676</v>
      </c>
      <c r="N185" s="71">
        <f t="shared" si="142"/>
        <v>-0.005729945191828604</v>
      </c>
      <c r="O185" s="59"/>
      <c r="P185" s="59"/>
      <c r="Q185" s="59"/>
      <c r="R185" s="105"/>
      <c r="S185" s="115">
        <v>0.06429096252755327</v>
      </c>
      <c r="T185" s="60">
        <v>0.057999999999999996</v>
      </c>
      <c r="U185" s="61">
        <v>38008</v>
      </c>
      <c r="V185" s="61">
        <v>651</v>
      </c>
      <c r="W185" s="60">
        <v>0.025716385011021307</v>
      </c>
      <c r="X185" s="116">
        <v>150100</v>
      </c>
      <c r="Y185" s="315">
        <v>0.6214</v>
      </c>
      <c r="Z185" s="316">
        <v>0.0437</v>
      </c>
      <c r="AA185" s="316">
        <v>0.1117</v>
      </c>
      <c r="AB185" s="316">
        <v>0</v>
      </c>
      <c r="AC185" s="316">
        <v>0</v>
      </c>
      <c r="AD185" s="316">
        <v>0.1748</v>
      </c>
      <c r="AE185" s="316">
        <v>0.0049</v>
      </c>
      <c r="AF185" s="316">
        <v>0.0437</v>
      </c>
      <c r="AG185" s="329">
        <v>1590.04</v>
      </c>
      <c r="AH185" s="329">
        <v>1.68</v>
      </c>
      <c r="AI185" s="330">
        <v>6155.89</v>
      </c>
      <c r="AJ185" s="315">
        <v>0.6875</v>
      </c>
      <c r="AK185" s="316">
        <v>0.1691</v>
      </c>
      <c r="AL185" s="316">
        <v>0.0147</v>
      </c>
      <c r="AM185" s="316">
        <v>0.114</v>
      </c>
      <c r="AN185" s="316">
        <v>0.0074</v>
      </c>
      <c r="AO185" s="316">
        <v>0</v>
      </c>
      <c r="AP185" s="316">
        <v>0</v>
      </c>
      <c r="AQ185" s="316">
        <v>0.0074</v>
      </c>
      <c r="AR185" s="316"/>
      <c r="AS185" s="316"/>
      <c r="AT185" s="316"/>
      <c r="AU185" s="316"/>
      <c r="AV185" s="345"/>
      <c r="AW185" s="359">
        <v>0</v>
      </c>
      <c r="AX185" s="354">
        <v>0</v>
      </c>
      <c r="AY185" s="354">
        <v>34.32</v>
      </c>
      <c r="AZ185" s="354">
        <v>322.49</v>
      </c>
      <c r="BA185" s="354">
        <v>5799.08</v>
      </c>
      <c r="BB185" s="354">
        <v>6155.89</v>
      </c>
      <c r="BC185" s="360">
        <v>34.32</v>
      </c>
      <c r="BD185" s="254">
        <v>44043</v>
      </c>
      <c r="BE185" s="254">
        <v>302</v>
      </c>
      <c r="BF185" s="254">
        <v>85386</v>
      </c>
      <c r="BG185" s="254">
        <v>4355</v>
      </c>
      <c r="BH185" s="254">
        <v>1933</v>
      </c>
      <c r="BI185" s="254">
        <v>136</v>
      </c>
      <c r="BJ185" s="254">
        <v>5247</v>
      </c>
      <c r="BK185" s="254">
        <v>320</v>
      </c>
      <c r="BL185" s="254">
        <v>14349</v>
      </c>
      <c r="BM185" s="254">
        <v>5</v>
      </c>
      <c r="BN185" s="295">
        <v>73376</v>
      </c>
      <c r="BO185" s="296">
        <v>503</v>
      </c>
      <c r="BP185" s="296">
        <v>165996</v>
      </c>
      <c r="BQ185" s="296">
        <v>8466</v>
      </c>
      <c r="BR185" s="62"/>
      <c r="BS185" s="126"/>
      <c r="BT185" s="62">
        <f t="shared" si="100"/>
        <v>117419</v>
      </c>
      <c r="BU185" s="62">
        <f t="shared" si="100"/>
        <v>805</v>
      </c>
      <c r="BV185" s="253">
        <f t="shared" si="100"/>
        <v>251382</v>
      </c>
      <c r="BW185" s="253">
        <f t="shared" si="97"/>
        <v>12821</v>
      </c>
      <c r="BX185" s="62">
        <f t="shared" si="101"/>
        <v>1933</v>
      </c>
      <c r="BY185" s="62">
        <f t="shared" si="101"/>
        <v>136</v>
      </c>
      <c r="BZ185" s="62">
        <f t="shared" si="102"/>
        <v>5247</v>
      </c>
      <c r="CA185" s="62">
        <f t="shared" si="103"/>
        <v>320</v>
      </c>
      <c r="CB185" s="62">
        <f t="shared" si="118"/>
        <v>14349</v>
      </c>
      <c r="CC185" s="126">
        <f t="shared" si="118"/>
        <v>5</v>
      </c>
      <c r="CD185" s="369">
        <v>231954</v>
      </c>
      <c r="CE185" s="369">
        <v>15782</v>
      </c>
      <c r="CF185" s="152">
        <v>201734</v>
      </c>
      <c r="CG185" s="153">
        <v>13666</v>
      </c>
      <c r="CH185" s="153">
        <v>250128</v>
      </c>
      <c r="CI185" s="153">
        <v>17611</v>
      </c>
      <c r="CJ185" s="153">
        <v>2276</v>
      </c>
      <c r="CK185" s="154">
        <v>92</v>
      </c>
      <c r="CL185" s="62">
        <f t="shared" si="119"/>
        <v>150958</v>
      </c>
      <c r="CM185" s="126">
        <f t="shared" si="120"/>
        <v>5118</v>
      </c>
      <c r="CN185" s="62">
        <f t="shared" si="127"/>
        <v>239372</v>
      </c>
      <c r="CO185" s="62">
        <f t="shared" si="128"/>
        <v>8969</v>
      </c>
      <c r="CP185" s="155">
        <f t="shared" si="143"/>
        <v>390330</v>
      </c>
      <c r="CQ185" s="153">
        <f t="shared" si="122"/>
        <v>14087</v>
      </c>
      <c r="CR185" s="153">
        <f t="shared" si="123"/>
        <v>454138</v>
      </c>
      <c r="CS185" s="153">
        <f t="shared" si="124"/>
        <v>31369</v>
      </c>
      <c r="CT185" s="245">
        <v>2079</v>
      </c>
      <c r="CU185" s="153">
        <f t="shared" si="125"/>
        <v>844468</v>
      </c>
      <c r="CV185" s="154">
        <f t="shared" si="126"/>
        <v>47535</v>
      </c>
      <c r="CW185" s="153">
        <f t="shared" si="129"/>
        <v>56.4118086696562</v>
      </c>
      <c r="CX185" s="153">
        <f t="shared" si="130"/>
        <v>1.9125560538116593</v>
      </c>
      <c r="CY185" s="153">
        <f t="shared" si="131"/>
        <v>89.45142002989536</v>
      </c>
      <c r="CZ185" s="153">
        <f t="shared" si="132"/>
        <v>3.351644245142003</v>
      </c>
      <c r="DA185" s="155">
        <f t="shared" si="133"/>
        <v>145.86322869955157</v>
      </c>
      <c r="DB185" s="155">
        <f t="shared" si="134"/>
        <v>5.2642002989536625</v>
      </c>
      <c r="DC185" s="155">
        <f t="shared" si="135"/>
        <v>86.67937219730942</v>
      </c>
      <c r="DD185" s="155">
        <f t="shared" si="136"/>
        <v>5.8976083707025415</v>
      </c>
      <c r="DE185" s="155">
        <f t="shared" si="137"/>
        <v>169.70777279521675</v>
      </c>
      <c r="DF185" s="63">
        <f t="shared" si="138"/>
        <v>11.722346786248131</v>
      </c>
      <c r="DG185" s="63">
        <f t="shared" si="139"/>
        <v>0.7769058295964125</v>
      </c>
      <c r="DH185" s="155">
        <f t="shared" si="140"/>
        <v>315.5710014947683</v>
      </c>
      <c r="DI185" s="131">
        <f t="shared" si="141"/>
        <v>17.763452914798204</v>
      </c>
      <c r="DJ185" s="133" t="s">
        <v>838</v>
      </c>
      <c r="DK185" s="58"/>
      <c r="DL185" s="58"/>
      <c r="DM185" s="134" t="s">
        <v>838</v>
      </c>
      <c r="DN185" s="255"/>
      <c r="DO185" s="256"/>
    </row>
    <row r="186" spans="1:119" ht="15">
      <c r="A186" s="26">
        <v>55014</v>
      </c>
      <c r="B186" s="23" t="s">
        <v>799</v>
      </c>
      <c r="C186" s="97" t="s">
        <v>809</v>
      </c>
      <c r="D186" s="40" t="s">
        <v>398</v>
      </c>
      <c r="E186" s="90" t="s">
        <v>399</v>
      </c>
      <c r="F186" s="22" t="s">
        <v>1014</v>
      </c>
      <c r="G186" s="35" t="s">
        <v>1792</v>
      </c>
      <c r="H186" s="33" t="s">
        <v>1793</v>
      </c>
      <c r="I186" s="22" t="s">
        <v>1478</v>
      </c>
      <c r="J186" s="45"/>
      <c r="K186" s="33" t="s">
        <v>1479</v>
      </c>
      <c r="L186" s="104">
        <v>11093</v>
      </c>
      <c r="M186" s="59">
        <v>11514</v>
      </c>
      <c r="N186" s="71">
        <f t="shared" si="142"/>
        <v>0.012188060911354307</v>
      </c>
      <c r="O186" s="59"/>
      <c r="P186" s="59"/>
      <c r="Q186" s="59"/>
      <c r="R186" s="105"/>
      <c r="S186" s="115">
        <v>0.11358514378436851</v>
      </c>
      <c r="T186" s="60">
        <v>0.061</v>
      </c>
      <c r="U186" s="61">
        <v>34633</v>
      </c>
      <c r="V186" s="61">
        <v>640</v>
      </c>
      <c r="W186" s="60">
        <v>0.05453889840439917</v>
      </c>
      <c r="X186" s="116">
        <v>195837</v>
      </c>
      <c r="Y186" s="315">
        <v>0.6541</v>
      </c>
      <c r="Z186" s="316">
        <v>0.0408</v>
      </c>
      <c r="AA186" s="316">
        <v>0.0591</v>
      </c>
      <c r="AB186" s="316">
        <v>0.0075</v>
      </c>
      <c r="AC186" s="316">
        <v>0</v>
      </c>
      <c r="AD186" s="316">
        <v>0.188</v>
      </c>
      <c r="AE186" s="316">
        <v>0.0021</v>
      </c>
      <c r="AF186" s="316">
        <v>0.0483</v>
      </c>
      <c r="AG186" s="329">
        <v>1847.91</v>
      </c>
      <c r="AH186" s="329">
        <v>6.23</v>
      </c>
      <c r="AI186" s="330">
        <v>2477.49</v>
      </c>
      <c r="AJ186" s="315">
        <v>0.7842</v>
      </c>
      <c r="AK186" s="316">
        <v>0.1038</v>
      </c>
      <c r="AL186" s="316">
        <v>0.0054</v>
      </c>
      <c r="AM186" s="316">
        <v>0.0806</v>
      </c>
      <c r="AN186" s="316">
        <v>0.0116</v>
      </c>
      <c r="AO186" s="316">
        <v>0.0045000000000000005</v>
      </c>
      <c r="AP186" s="316">
        <v>0.0027</v>
      </c>
      <c r="AQ186" s="316">
        <v>0.0072</v>
      </c>
      <c r="AR186" s="316">
        <v>0.8489</v>
      </c>
      <c r="AS186" s="316">
        <v>0.0236</v>
      </c>
      <c r="AT186" s="316">
        <v>0</v>
      </c>
      <c r="AU186" s="316">
        <v>0</v>
      </c>
      <c r="AV186" s="345">
        <v>0.1275</v>
      </c>
      <c r="AW186" s="359">
        <v>0</v>
      </c>
      <c r="AX186" s="354">
        <v>0</v>
      </c>
      <c r="AY186" s="354">
        <v>107.7</v>
      </c>
      <c r="AZ186" s="354">
        <v>472.61</v>
      </c>
      <c r="BA186" s="354">
        <v>1897.18</v>
      </c>
      <c r="BB186" s="354">
        <v>2477.49</v>
      </c>
      <c r="BC186" s="360">
        <v>107.7</v>
      </c>
      <c r="BD186" s="254">
        <v>144504</v>
      </c>
      <c r="BE186" s="254">
        <v>990</v>
      </c>
      <c r="BF186" s="254">
        <v>431251</v>
      </c>
      <c r="BG186" s="254">
        <v>21993</v>
      </c>
      <c r="BH186" s="254">
        <v>12920</v>
      </c>
      <c r="BI186" s="254">
        <v>911</v>
      </c>
      <c r="BJ186" s="254">
        <v>35067</v>
      </c>
      <c r="BK186" s="254">
        <v>2139</v>
      </c>
      <c r="BL186" s="254">
        <v>95915</v>
      </c>
      <c r="BM186" s="254">
        <v>35</v>
      </c>
      <c r="BN186" s="295">
        <v>233257</v>
      </c>
      <c r="BO186" s="296">
        <v>1598</v>
      </c>
      <c r="BP186" s="296">
        <v>435265</v>
      </c>
      <c r="BQ186" s="296">
        <v>22199</v>
      </c>
      <c r="BR186" s="62"/>
      <c r="BS186" s="126"/>
      <c r="BT186" s="62">
        <f t="shared" si="100"/>
        <v>377761</v>
      </c>
      <c r="BU186" s="62">
        <f t="shared" si="100"/>
        <v>2588</v>
      </c>
      <c r="BV186" s="253">
        <f t="shared" si="100"/>
        <v>866516</v>
      </c>
      <c r="BW186" s="253">
        <f t="shared" si="97"/>
        <v>44192</v>
      </c>
      <c r="BX186" s="62">
        <f t="shared" si="101"/>
        <v>12920</v>
      </c>
      <c r="BY186" s="62">
        <f t="shared" si="101"/>
        <v>911</v>
      </c>
      <c r="BZ186" s="62">
        <f t="shared" si="102"/>
        <v>35067</v>
      </c>
      <c r="CA186" s="62">
        <f t="shared" si="103"/>
        <v>2139</v>
      </c>
      <c r="CB186" s="62">
        <f t="shared" si="118"/>
        <v>95915</v>
      </c>
      <c r="CC186" s="126">
        <f t="shared" si="118"/>
        <v>35</v>
      </c>
      <c r="CD186" s="369">
        <v>807921</v>
      </c>
      <c r="CE186" s="369">
        <v>55166</v>
      </c>
      <c r="CF186" s="152">
        <v>740919</v>
      </c>
      <c r="CG186" s="153">
        <v>50483</v>
      </c>
      <c r="CH186" s="153">
        <v>493055</v>
      </c>
      <c r="CI186" s="153">
        <v>34725</v>
      </c>
      <c r="CJ186" s="153">
        <v>12230</v>
      </c>
      <c r="CK186" s="154">
        <v>489</v>
      </c>
      <c r="CL186" s="62">
        <f t="shared" si="119"/>
        <v>719657</v>
      </c>
      <c r="CM186" s="126">
        <f t="shared" si="120"/>
        <v>26068</v>
      </c>
      <c r="CN186" s="62">
        <f t="shared" si="127"/>
        <v>668522</v>
      </c>
      <c r="CO186" s="62">
        <f t="shared" si="128"/>
        <v>23797</v>
      </c>
      <c r="CP186" s="155">
        <f t="shared" si="143"/>
        <v>1388179</v>
      </c>
      <c r="CQ186" s="153">
        <f t="shared" si="122"/>
        <v>49865</v>
      </c>
      <c r="CR186" s="153">
        <f t="shared" si="123"/>
        <v>1246204</v>
      </c>
      <c r="CS186" s="153">
        <f t="shared" si="124"/>
        <v>85697</v>
      </c>
      <c r="CT186" s="245">
        <v>1043</v>
      </c>
      <c r="CU186" s="153">
        <f t="shared" si="125"/>
        <v>2634383</v>
      </c>
      <c r="CV186" s="154">
        <f t="shared" si="126"/>
        <v>136605</v>
      </c>
      <c r="CW186" s="153">
        <f t="shared" si="129"/>
        <v>62.50277922529095</v>
      </c>
      <c r="CX186" s="153">
        <f t="shared" si="130"/>
        <v>2.264026402640264</v>
      </c>
      <c r="CY186" s="153">
        <f t="shared" si="131"/>
        <v>58.061664061142956</v>
      </c>
      <c r="CZ186" s="153">
        <f t="shared" si="132"/>
        <v>2.066788257773146</v>
      </c>
      <c r="DA186" s="155">
        <f t="shared" si="133"/>
        <v>120.5644432864339</v>
      </c>
      <c r="DB186" s="155">
        <f t="shared" si="134"/>
        <v>4.3308146604134095</v>
      </c>
      <c r="DC186" s="155">
        <f t="shared" si="135"/>
        <v>70.16857738405419</v>
      </c>
      <c r="DD186" s="155">
        <f t="shared" si="136"/>
        <v>4.79121070001737</v>
      </c>
      <c r="DE186" s="155">
        <f t="shared" si="137"/>
        <v>108.23380232760118</v>
      </c>
      <c r="DF186" s="63">
        <f t="shared" si="138"/>
        <v>7.442852179954838</v>
      </c>
      <c r="DG186" s="63">
        <f t="shared" si="139"/>
        <v>0.09058537432690637</v>
      </c>
      <c r="DH186" s="155">
        <f t="shared" si="140"/>
        <v>228.79824561403507</v>
      </c>
      <c r="DI186" s="131">
        <f t="shared" si="141"/>
        <v>11.864252214695153</v>
      </c>
      <c r="DJ186" s="133" t="s">
        <v>837</v>
      </c>
      <c r="DK186" s="58">
        <v>4</v>
      </c>
      <c r="DL186" s="58">
        <v>2</v>
      </c>
      <c r="DM186" s="134" t="s">
        <v>837</v>
      </c>
      <c r="DN186" s="255"/>
      <c r="DO186" s="256"/>
    </row>
    <row r="187" spans="1:119" ht="15">
      <c r="A187" s="26">
        <v>55025</v>
      </c>
      <c r="B187" s="23" t="s">
        <v>800</v>
      </c>
      <c r="C187" s="97" t="s">
        <v>808</v>
      </c>
      <c r="D187" s="41" t="s">
        <v>400</v>
      </c>
      <c r="E187" s="91" t="s">
        <v>401</v>
      </c>
      <c r="F187" s="22" t="s">
        <v>1015</v>
      </c>
      <c r="G187" s="32" t="s">
        <v>1794</v>
      </c>
      <c r="H187" s="33" t="s">
        <v>1795</v>
      </c>
      <c r="I187" s="16" t="s">
        <v>1480</v>
      </c>
      <c r="J187" s="44" t="s">
        <v>1481</v>
      </c>
      <c r="K187" s="16" t="s">
        <v>1482</v>
      </c>
      <c r="L187" s="104">
        <v>1012</v>
      </c>
      <c r="M187" s="59">
        <v>1051</v>
      </c>
      <c r="N187" s="71">
        <f t="shared" si="142"/>
        <v>0.012369172216936267</v>
      </c>
      <c r="O187" s="59"/>
      <c r="P187" s="59"/>
      <c r="Q187" s="59"/>
      <c r="R187" s="105"/>
      <c r="S187" s="115">
        <v>0.11857707509881422</v>
      </c>
      <c r="T187" s="60">
        <v>0.13</v>
      </c>
      <c r="U187" s="61">
        <v>32978</v>
      </c>
      <c r="V187" s="61">
        <v>530</v>
      </c>
      <c r="W187" s="60">
        <v>0.03458498023715415</v>
      </c>
      <c r="X187" s="116">
        <v>147505</v>
      </c>
      <c r="Y187" s="315">
        <v>0.9176000000000001</v>
      </c>
      <c r="Z187" s="316">
        <v>0</v>
      </c>
      <c r="AA187" s="316">
        <v>0.0235</v>
      </c>
      <c r="AB187" s="316">
        <v>0</v>
      </c>
      <c r="AC187" s="316">
        <v>0</v>
      </c>
      <c r="AD187" s="316">
        <v>0.0353</v>
      </c>
      <c r="AE187" s="316">
        <v>0</v>
      </c>
      <c r="AF187" s="316">
        <v>0.0235</v>
      </c>
      <c r="AG187" s="329">
        <v>15572.4</v>
      </c>
      <c r="AH187" s="329">
        <v>0.07</v>
      </c>
      <c r="AI187" s="330">
        <v>93400.23</v>
      </c>
      <c r="AJ187" s="315">
        <v>0.7363</v>
      </c>
      <c r="AK187" s="316">
        <v>0.0659</v>
      </c>
      <c r="AL187" s="316">
        <v>0</v>
      </c>
      <c r="AM187" s="316">
        <v>0.1648</v>
      </c>
      <c r="AN187" s="316">
        <v>0</v>
      </c>
      <c r="AO187" s="316">
        <v>0</v>
      </c>
      <c r="AP187" s="316">
        <v>0</v>
      </c>
      <c r="AQ187" s="316">
        <v>0.033</v>
      </c>
      <c r="AR187" s="316"/>
      <c r="AS187" s="316"/>
      <c r="AT187" s="316"/>
      <c r="AU187" s="316"/>
      <c r="AV187" s="345"/>
      <c r="AW187" s="359">
        <v>0</v>
      </c>
      <c r="AX187" s="354">
        <v>110.32</v>
      </c>
      <c r="AY187" s="354">
        <v>375.24</v>
      </c>
      <c r="AZ187" s="354">
        <v>37742.41</v>
      </c>
      <c r="BA187" s="354">
        <v>55172.26</v>
      </c>
      <c r="BB187" s="354">
        <v>93400.23</v>
      </c>
      <c r="BC187" s="360">
        <v>485.57</v>
      </c>
      <c r="BD187" s="254">
        <v>15425</v>
      </c>
      <c r="BE187" s="254">
        <v>106</v>
      </c>
      <c r="BF187" s="254">
        <v>32386</v>
      </c>
      <c r="BG187" s="254">
        <v>1652</v>
      </c>
      <c r="BH187" s="254">
        <v>2800</v>
      </c>
      <c r="BI187" s="254">
        <v>197</v>
      </c>
      <c r="BJ187" s="254">
        <v>7589</v>
      </c>
      <c r="BK187" s="254">
        <v>463</v>
      </c>
      <c r="BL187" s="254">
        <v>20814</v>
      </c>
      <c r="BM187" s="254">
        <v>8</v>
      </c>
      <c r="BN187" s="295">
        <v>6892</v>
      </c>
      <c r="BO187" s="296">
        <v>47</v>
      </c>
      <c r="BP187" s="296">
        <v>21933</v>
      </c>
      <c r="BQ187" s="296">
        <v>1119</v>
      </c>
      <c r="BR187" s="62"/>
      <c r="BS187" s="126"/>
      <c r="BT187" s="62">
        <f t="shared" si="100"/>
        <v>22317</v>
      </c>
      <c r="BU187" s="62">
        <f t="shared" si="100"/>
        <v>153</v>
      </c>
      <c r="BV187" s="253">
        <f t="shared" si="100"/>
        <v>54319</v>
      </c>
      <c r="BW187" s="253">
        <f t="shared" si="97"/>
        <v>2771</v>
      </c>
      <c r="BX187" s="62">
        <f t="shared" si="101"/>
        <v>2800</v>
      </c>
      <c r="BY187" s="62">
        <f t="shared" si="101"/>
        <v>197</v>
      </c>
      <c r="BZ187" s="62">
        <f t="shared" si="102"/>
        <v>7589</v>
      </c>
      <c r="CA187" s="62">
        <f t="shared" si="103"/>
        <v>463</v>
      </c>
      <c r="CB187" s="62">
        <f t="shared" si="118"/>
        <v>20814</v>
      </c>
      <c r="CC187" s="126">
        <f t="shared" si="118"/>
        <v>8</v>
      </c>
      <c r="CD187" s="369">
        <v>29092</v>
      </c>
      <c r="CE187" s="369">
        <v>1974</v>
      </c>
      <c r="CF187" s="152">
        <v>25433</v>
      </c>
      <c r="CG187" s="153">
        <v>1722</v>
      </c>
      <c r="CH187" s="153">
        <v>20427</v>
      </c>
      <c r="CI187" s="153">
        <v>1440</v>
      </c>
      <c r="CJ187" s="153">
        <v>497</v>
      </c>
      <c r="CK187" s="154">
        <v>19</v>
      </c>
      <c r="CL187" s="62">
        <f t="shared" si="119"/>
        <v>79014</v>
      </c>
      <c r="CM187" s="126">
        <f t="shared" si="120"/>
        <v>2426</v>
      </c>
      <c r="CN187" s="62">
        <f t="shared" si="127"/>
        <v>28825</v>
      </c>
      <c r="CO187" s="62">
        <f t="shared" si="128"/>
        <v>1166</v>
      </c>
      <c r="CP187" s="155">
        <f t="shared" si="143"/>
        <v>107839</v>
      </c>
      <c r="CQ187" s="153">
        <f t="shared" si="122"/>
        <v>3592</v>
      </c>
      <c r="CR187" s="153">
        <f t="shared" si="123"/>
        <v>46357</v>
      </c>
      <c r="CS187" s="153">
        <f t="shared" si="124"/>
        <v>3181</v>
      </c>
      <c r="CT187" s="245">
        <v>410</v>
      </c>
      <c r="CU187" s="153">
        <f t="shared" si="125"/>
        <v>154196</v>
      </c>
      <c r="CV187" s="154">
        <f t="shared" si="126"/>
        <v>7183</v>
      </c>
      <c r="CW187" s="153">
        <f t="shared" si="129"/>
        <v>75.17982873453853</v>
      </c>
      <c r="CX187" s="153">
        <f t="shared" si="130"/>
        <v>2.308277830637488</v>
      </c>
      <c r="CY187" s="153">
        <f t="shared" si="131"/>
        <v>27.42626070409134</v>
      </c>
      <c r="CZ187" s="153">
        <f t="shared" si="132"/>
        <v>1.1094196003805898</v>
      </c>
      <c r="DA187" s="155">
        <f t="shared" si="133"/>
        <v>102.60608943862988</v>
      </c>
      <c r="DB187" s="155">
        <f t="shared" si="134"/>
        <v>3.417697431018078</v>
      </c>
      <c r="DC187" s="155">
        <f t="shared" si="135"/>
        <v>27.680304471931493</v>
      </c>
      <c r="DD187" s="155">
        <f t="shared" si="136"/>
        <v>1.8782112274024738</v>
      </c>
      <c r="DE187" s="155">
        <f t="shared" si="137"/>
        <v>44.107516650808755</v>
      </c>
      <c r="DF187" s="63">
        <f t="shared" si="138"/>
        <v>3.026641294005709</v>
      </c>
      <c r="DG187" s="63">
        <f t="shared" si="139"/>
        <v>0.390104662226451</v>
      </c>
      <c r="DH187" s="155">
        <f t="shared" si="140"/>
        <v>146.71360608943863</v>
      </c>
      <c r="DI187" s="131">
        <f t="shared" si="141"/>
        <v>6.8344433872502375</v>
      </c>
      <c r="DJ187" s="133" t="s">
        <v>837</v>
      </c>
      <c r="DK187" s="58">
        <v>0</v>
      </c>
      <c r="DL187" s="58">
        <v>0</v>
      </c>
      <c r="DM187" s="134" t="s">
        <v>838</v>
      </c>
      <c r="DN187" s="255"/>
      <c r="DO187" s="256"/>
    </row>
    <row r="188" spans="1:119" ht="15">
      <c r="A188" s="26">
        <v>55030</v>
      </c>
      <c r="B188" s="23" t="s">
        <v>801</v>
      </c>
      <c r="C188" s="97" t="s">
        <v>808</v>
      </c>
      <c r="D188" s="40" t="s">
        <v>402</v>
      </c>
      <c r="E188" s="90" t="s">
        <v>403</v>
      </c>
      <c r="F188" s="22" t="s">
        <v>1016</v>
      </c>
      <c r="G188" s="35" t="s">
        <v>1483</v>
      </c>
      <c r="H188" s="33" t="s">
        <v>1796</v>
      </c>
      <c r="I188" s="16" t="s">
        <v>1483</v>
      </c>
      <c r="J188" s="44" t="s">
        <v>1484</v>
      </c>
      <c r="K188" s="16" t="s">
        <v>1485</v>
      </c>
      <c r="L188" s="104">
        <v>1386</v>
      </c>
      <c r="M188" s="59">
        <v>1480</v>
      </c>
      <c r="N188" s="71">
        <f t="shared" si="142"/>
        <v>0.021171171171171177</v>
      </c>
      <c r="O188" s="59"/>
      <c r="P188" s="59"/>
      <c r="Q188" s="59"/>
      <c r="R188" s="105"/>
      <c r="S188" s="115">
        <v>0.050505050505050504</v>
      </c>
      <c r="T188" s="60">
        <v>0.017</v>
      </c>
      <c r="U188" s="61">
        <v>35255</v>
      </c>
      <c r="V188" s="61">
        <v>635</v>
      </c>
      <c r="W188" s="60">
        <v>0.01443001443001443</v>
      </c>
      <c r="X188" s="116">
        <v>190713</v>
      </c>
      <c r="Y188" s="315">
        <v>0.4904</v>
      </c>
      <c r="Z188" s="316">
        <v>0</v>
      </c>
      <c r="AA188" s="316">
        <v>0.0288</v>
      </c>
      <c r="AB188" s="316">
        <v>0</v>
      </c>
      <c r="AC188" s="316">
        <v>0</v>
      </c>
      <c r="AD188" s="316">
        <v>0.15380000000000002</v>
      </c>
      <c r="AE188" s="316">
        <v>0</v>
      </c>
      <c r="AF188" s="316">
        <v>0.32689999999999997</v>
      </c>
      <c r="AG188" s="329">
        <v>854.52</v>
      </c>
      <c r="AH188" s="329">
        <v>1.73</v>
      </c>
      <c r="AI188" s="330">
        <v>1760.73</v>
      </c>
      <c r="AJ188" s="315">
        <v>0.871</v>
      </c>
      <c r="AK188" s="316">
        <v>0.0581</v>
      </c>
      <c r="AL188" s="316">
        <v>0</v>
      </c>
      <c r="AM188" s="316">
        <v>0.0581</v>
      </c>
      <c r="AN188" s="316">
        <v>0.0129</v>
      </c>
      <c r="AO188" s="316">
        <v>0</v>
      </c>
      <c r="AP188" s="316">
        <v>0</v>
      </c>
      <c r="AQ188" s="316">
        <v>0</v>
      </c>
      <c r="AR188" s="316">
        <v>0.2091</v>
      </c>
      <c r="AS188" s="316">
        <v>0</v>
      </c>
      <c r="AT188" s="316">
        <v>0.5091</v>
      </c>
      <c r="AU188" s="316">
        <v>0.1909</v>
      </c>
      <c r="AV188" s="345">
        <v>0.0909</v>
      </c>
      <c r="AW188" s="359">
        <v>0</v>
      </c>
      <c r="AX188" s="354">
        <v>0</v>
      </c>
      <c r="AY188" s="354">
        <v>1.02</v>
      </c>
      <c r="AZ188" s="354">
        <v>766.64</v>
      </c>
      <c r="BA188" s="354">
        <v>993.07</v>
      </c>
      <c r="BB188" s="354">
        <v>1760.73</v>
      </c>
      <c r="BC188" s="360">
        <v>1.02</v>
      </c>
      <c r="BD188" s="258">
        <v>21457</v>
      </c>
      <c r="BE188" s="258">
        <v>147</v>
      </c>
      <c r="BF188" s="258">
        <v>59308</v>
      </c>
      <c r="BG188" s="258">
        <v>3024</v>
      </c>
      <c r="BH188" s="62"/>
      <c r="BI188" s="62"/>
      <c r="BJ188" s="62"/>
      <c r="BK188" s="62"/>
      <c r="BL188" s="62"/>
      <c r="BM188" s="62"/>
      <c r="BN188" s="297">
        <v>60320</v>
      </c>
      <c r="BO188" s="298">
        <v>413</v>
      </c>
      <c r="BP188" s="298">
        <v>26661</v>
      </c>
      <c r="BQ188" s="298">
        <v>1360</v>
      </c>
      <c r="BR188" s="62"/>
      <c r="BS188" s="126"/>
      <c r="BT188" s="62">
        <f t="shared" si="100"/>
        <v>81777</v>
      </c>
      <c r="BU188" s="62">
        <f t="shared" si="100"/>
        <v>560</v>
      </c>
      <c r="BV188" s="253">
        <f t="shared" si="100"/>
        <v>85969</v>
      </c>
      <c r="BW188" s="253">
        <f t="shared" si="97"/>
        <v>4384</v>
      </c>
      <c r="BX188" s="62">
        <f t="shared" si="101"/>
        <v>0</v>
      </c>
      <c r="BY188" s="62">
        <f t="shared" si="101"/>
        <v>0</v>
      </c>
      <c r="BZ188" s="62">
        <f t="shared" si="102"/>
        <v>0</v>
      </c>
      <c r="CA188" s="62">
        <f t="shared" si="103"/>
        <v>0</v>
      </c>
      <c r="CB188" s="62">
        <f t="shared" si="118"/>
        <v>0</v>
      </c>
      <c r="CC188" s="126">
        <f t="shared" si="118"/>
        <v>0</v>
      </c>
      <c r="CD188" s="369">
        <v>80196</v>
      </c>
      <c r="CE188" s="369">
        <v>5458</v>
      </c>
      <c r="CF188" s="152">
        <v>69909</v>
      </c>
      <c r="CG188" s="153">
        <v>4729</v>
      </c>
      <c r="CH188" s="153">
        <v>68002</v>
      </c>
      <c r="CI188" s="153">
        <v>4792</v>
      </c>
      <c r="CJ188" s="153">
        <v>698</v>
      </c>
      <c r="CK188" s="154">
        <v>29</v>
      </c>
      <c r="CL188" s="62">
        <f t="shared" si="119"/>
        <v>80765</v>
      </c>
      <c r="CM188" s="126">
        <f t="shared" si="120"/>
        <v>3171</v>
      </c>
      <c r="CN188" s="62">
        <f t="shared" si="127"/>
        <v>86981</v>
      </c>
      <c r="CO188" s="62">
        <f t="shared" si="128"/>
        <v>1773</v>
      </c>
      <c r="CP188" s="155">
        <f t="shared" si="143"/>
        <v>167746</v>
      </c>
      <c r="CQ188" s="153">
        <f t="shared" si="122"/>
        <v>4944</v>
      </c>
      <c r="CR188" s="153">
        <f t="shared" si="123"/>
        <v>138609</v>
      </c>
      <c r="CS188" s="153">
        <f t="shared" si="124"/>
        <v>9550</v>
      </c>
      <c r="CT188" s="245">
        <v>244</v>
      </c>
      <c r="CU188" s="153">
        <f t="shared" si="125"/>
        <v>306355</v>
      </c>
      <c r="CV188" s="154">
        <f t="shared" si="126"/>
        <v>14738</v>
      </c>
      <c r="CW188" s="153">
        <f t="shared" si="129"/>
        <v>54.570945945945944</v>
      </c>
      <c r="CX188" s="153">
        <f t="shared" si="130"/>
        <v>2.1425675675675677</v>
      </c>
      <c r="CY188" s="153">
        <f t="shared" si="131"/>
        <v>58.77094594594595</v>
      </c>
      <c r="CZ188" s="153">
        <f t="shared" si="132"/>
        <v>1.197972972972973</v>
      </c>
      <c r="DA188" s="155">
        <f t="shared" si="133"/>
        <v>113.34189189189189</v>
      </c>
      <c r="DB188" s="155">
        <f t="shared" si="134"/>
        <v>3.3405405405405406</v>
      </c>
      <c r="DC188" s="155">
        <f t="shared" si="135"/>
        <v>54.18648648648649</v>
      </c>
      <c r="DD188" s="155">
        <f t="shared" si="136"/>
        <v>3.687837837837838</v>
      </c>
      <c r="DE188" s="155">
        <f t="shared" si="137"/>
        <v>93.65472972972972</v>
      </c>
      <c r="DF188" s="63">
        <f t="shared" si="138"/>
        <v>6.452702702702703</v>
      </c>
      <c r="DG188" s="63">
        <f t="shared" si="139"/>
        <v>0.16486486486486487</v>
      </c>
      <c r="DH188" s="155">
        <f t="shared" si="140"/>
        <v>206.9966216216216</v>
      </c>
      <c r="DI188" s="131">
        <f t="shared" si="141"/>
        <v>9.958108108108108</v>
      </c>
      <c r="DJ188" s="133" t="s">
        <v>838</v>
      </c>
      <c r="DK188" s="58"/>
      <c r="DL188" s="58"/>
      <c r="DM188" s="134" t="s">
        <v>838</v>
      </c>
      <c r="DN188" s="255"/>
      <c r="DO188" s="256"/>
    </row>
    <row r="189" spans="1:119" ht="15">
      <c r="A189" s="26">
        <v>55034</v>
      </c>
      <c r="B189" s="23" t="s">
        <v>802</v>
      </c>
      <c r="C189" s="97" t="s">
        <v>809</v>
      </c>
      <c r="D189" s="40" t="s">
        <v>404</v>
      </c>
      <c r="E189" s="90" t="s">
        <v>405</v>
      </c>
      <c r="F189" s="22" t="s">
        <v>1017</v>
      </c>
      <c r="G189" s="35" t="s">
        <v>1486</v>
      </c>
      <c r="H189" s="33" t="s">
        <v>1797</v>
      </c>
      <c r="I189" s="16" t="s">
        <v>1486</v>
      </c>
      <c r="J189" s="44" t="s">
        <v>1487</v>
      </c>
      <c r="K189" s="16" t="s">
        <v>1488</v>
      </c>
      <c r="L189" s="104">
        <v>17933</v>
      </c>
      <c r="M189" s="59">
        <v>19457</v>
      </c>
      <c r="N189" s="71">
        <f t="shared" si="142"/>
        <v>0.026108855424782845</v>
      </c>
      <c r="O189" s="59"/>
      <c r="P189" s="59"/>
      <c r="Q189" s="59"/>
      <c r="R189" s="105"/>
      <c r="S189" s="115">
        <v>0.05687838063904534</v>
      </c>
      <c r="T189" s="60">
        <v>0.049</v>
      </c>
      <c r="U189" s="61">
        <v>39562</v>
      </c>
      <c r="V189" s="61">
        <v>857</v>
      </c>
      <c r="W189" s="60">
        <v>0.04098589193107679</v>
      </c>
      <c r="X189" s="116">
        <v>223365</v>
      </c>
      <c r="Y189" s="317">
        <v>0.5375</v>
      </c>
      <c r="Z189" s="318">
        <v>0.0662</v>
      </c>
      <c r="AA189" s="318">
        <v>0.1215</v>
      </c>
      <c r="AB189" s="318">
        <v>0.0102</v>
      </c>
      <c r="AC189" s="318">
        <v>0.0131</v>
      </c>
      <c r="AD189" s="318">
        <v>0.2036</v>
      </c>
      <c r="AE189" s="318">
        <v>0.0015</v>
      </c>
      <c r="AF189" s="318">
        <v>0.04650000000000001</v>
      </c>
      <c r="AG189" s="331">
        <v>2143.21</v>
      </c>
      <c r="AH189" s="331">
        <v>9.08</v>
      </c>
      <c r="AI189" s="332">
        <v>2280.54</v>
      </c>
      <c r="AJ189" s="317">
        <v>0.7773</v>
      </c>
      <c r="AK189" s="318">
        <v>0.1001</v>
      </c>
      <c r="AL189" s="318">
        <v>0.005600000000000001</v>
      </c>
      <c r="AM189" s="318">
        <v>0.0924</v>
      </c>
      <c r="AN189" s="318">
        <v>0.0092</v>
      </c>
      <c r="AO189" s="318">
        <v>0.002</v>
      </c>
      <c r="AP189" s="318">
        <v>0.0036</v>
      </c>
      <c r="AQ189" s="318">
        <v>0.0097</v>
      </c>
      <c r="AR189" s="318">
        <v>0.8709</v>
      </c>
      <c r="AS189" s="318">
        <v>0.0466</v>
      </c>
      <c r="AT189" s="318">
        <v>0.0319</v>
      </c>
      <c r="AU189" s="318">
        <v>0.0077</v>
      </c>
      <c r="AV189" s="346">
        <v>0.042800000000000005</v>
      </c>
      <c r="AW189" s="361">
        <v>0</v>
      </c>
      <c r="AX189" s="355">
        <v>0</v>
      </c>
      <c r="AY189" s="355">
        <v>33.15</v>
      </c>
      <c r="AZ189" s="355">
        <v>40.12</v>
      </c>
      <c r="BA189" s="355">
        <v>2207.27</v>
      </c>
      <c r="BB189" s="355">
        <v>2280.54</v>
      </c>
      <c r="BC189" s="362">
        <v>33.15</v>
      </c>
      <c r="BD189" s="270">
        <v>256451</v>
      </c>
      <c r="BE189" s="270">
        <v>1757</v>
      </c>
      <c r="BF189" s="270">
        <v>682329</v>
      </c>
      <c r="BG189" s="270">
        <v>34799</v>
      </c>
      <c r="BH189" s="68"/>
      <c r="BI189" s="68"/>
      <c r="BJ189" s="68"/>
      <c r="BK189" s="68"/>
      <c r="BL189" s="68"/>
      <c r="BM189" s="68"/>
      <c r="BN189" s="299">
        <v>347223</v>
      </c>
      <c r="BO189" s="271">
        <v>2379</v>
      </c>
      <c r="BP189" s="271">
        <v>561600</v>
      </c>
      <c r="BQ189" s="271">
        <v>28642</v>
      </c>
      <c r="BR189" s="68"/>
      <c r="BS189" s="128"/>
      <c r="BT189" s="127">
        <f t="shared" si="100"/>
        <v>603674</v>
      </c>
      <c r="BU189" s="68">
        <f t="shared" si="100"/>
        <v>4136</v>
      </c>
      <c r="BV189" s="272">
        <f t="shared" si="100"/>
        <v>1243929</v>
      </c>
      <c r="BW189" s="272">
        <f t="shared" si="97"/>
        <v>63441</v>
      </c>
      <c r="BX189" s="68">
        <f t="shared" si="101"/>
        <v>0</v>
      </c>
      <c r="BY189" s="68">
        <f t="shared" si="101"/>
        <v>0</v>
      </c>
      <c r="BZ189" s="68">
        <f t="shared" si="102"/>
        <v>0</v>
      </c>
      <c r="CA189" s="68">
        <f t="shared" si="103"/>
        <v>0</v>
      </c>
      <c r="CB189" s="68">
        <f t="shared" si="118"/>
        <v>0</v>
      </c>
      <c r="CC189" s="128">
        <f t="shared" si="118"/>
        <v>0</v>
      </c>
      <c r="CD189" s="372">
        <v>1448357</v>
      </c>
      <c r="CE189" s="376">
        <v>98963</v>
      </c>
      <c r="CF189" s="156">
        <v>1248763</v>
      </c>
      <c r="CG189" s="157">
        <v>84831</v>
      </c>
      <c r="CH189" s="157">
        <v>1483984</v>
      </c>
      <c r="CI189" s="157">
        <v>104499</v>
      </c>
      <c r="CJ189" s="157">
        <v>12397</v>
      </c>
      <c r="CK189" s="158">
        <v>496</v>
      </c>
      <c r="CL189" s="62">
        <f t="shared" si="119"/>
        <v>938780</v>
      </c>
      <c r="CM189" s="126">
        <f t="shared" si="120"/>
        <v>36556</v>
      </c>
      <c r="CN189" s="62">
        <f t="shared" si="127"/>
        <v>908823</v>
      </c>
      <c r="CO189" s="62">
        <f t="shared" si="128"/>
        <v>31021</v>
      </c>
      <c r="CP189" s="159">
        <f t="shared" si="143"/>
        <v>1847603</v>
      </c>
      <c r="CQ189" s="157">
        <f t="shared" si="122"/>
        <v>67577</v>
      </c>
      <c r="CR189" s="157">
        <f t="shared" si="123"/>
        <v>2745144</v>
      </c>
      <c r="CS189" s="153">
        <f t="shared" si="124"/>
        <v>189826</v>
      </c>
      <c r="CT189" s="245">
        <v>3098</v>
      </c>
      <c r="CU189" s="157">
        <f t="shared" si="125"/>
        <v>4592747</v>
      </c>
      <c r="CV189" s="158">
        <f t="shared" si="126"/>
        <v>260501</v>
      </c>
      <c r="CW189" s="157">
        <f t="shared" si="129"/>
        <v>48.248959243459936</v>
      </c>
      <c r="CX189" s="157">
        <f t="shared" si="130"/>
        <v>1.8788096828904763</v>
      </c>
      <c r="CY189" s="157">
        <f t="shared" si="131"/>
        <v>46.70930770416817</v>
      </c>
      <c r="CZ189" s="157">
        <f t="shared" si="132"/>
        <v>1.5943362286066711</v>
      </c>
      <c r="DA189" s="159">
        <f t="shared" si="133"/>
        <v>94.9582669476281</v>
      </c>
      <c r="DB189" s="159">
        <f t="shared" si="134"/>
        <v>3.4731459114971477</v>
      </c>
      <c r="DC189" s="159">
        <f t="shared" si="135"/>
        <v>74.43886518990594</v>
      </c>
      <c r="DD189" s="159">
        <f t="shared" si="136"/>
        <v>5.086241455517294</v>
      </c>
      <c r="DE189" s="159">
        <f t="shared" si="137"/>
        <v>141.08773192167342</v>
      </c>
      <c r="DF189" s="69">
        <f t="shared" si="138"/>
        <v>9.756180295009509</v>
      </c>
      <c r="DG189" s="69">
        <f t="shared" si="139"/>
        <v>0.15922290178341986</v>
      </c>
      <c r="DH189" s="159">
        <f t="shared" si="140"/>
        <v>236.0459988693015</v>
      </c>
      <c r="DI189" s="132">
        <f t="shared" si="141"/>
        <v>13.388549108290075</v>
      </c>
      <c r="DJ189" s="133" t="s">
        <v>838</v>
      </c>
      <c r="DK189" s="58"/>
      <c r="DL189" s="58"/>
      <c r="DM189" s="134" t="s">
        <v>837</v>
      </c>
      <c r="DN189" s="255"/>
      <c r="DO189" s="256"/>
    </row>
    <row r="190" spans="1:119" ht="15">
      <c r="A190" s="29">
        <v>57000</v>
      </c>
      <c r="B190" s="27" t="s">
        <v>803</v>
      </c>
      <c r="C190" s="30" t="s">
        <v>807</v>
      </c>
      <c r="D190" s="42"/>
      <c r="E190" s="94"/>
      <c r="F190" s="28"/>
      <c r="G190" s="43"/>
      <c r="H190" s="36"/>
      <c r="I190" s="28" t="s">
        <v>1489</v>
      </c>
      <c r="J190" s="49" t="s">
        <v>352</v>
      </c>
      <c r="K190" s="36" t="s">
        <v>1490</v>
      </c>
      <c r="L190" s="110">
        <v>1130</v>
      </c>
      <c r="M190" s="80">
        <v>1124</v>
      </c>
      <c r="N190" s="65">
        <f t="shared" si="142"/>
        <v>-0.001779359430604958</v>
      </c>
      <c r="O190" s="81">
        <v>1395</v>
      </c>
      <c r="P190" s="81">
        <v>1365</v>
      </c>
      <c r="Q190" s="81">
        <v>1156</v>
      </c>
      <c r="R190" s="111">
        <f>(L190/Q190-1)/-1</f>
        <v>0.02249134948096887</v>
      </c>
      <c r="S190" s="122"/>
      <c r="T190" s="82">
        <v>0.10099999999999999</v>
      </c>
      <c r="U190" s="83">
        <v>31578</v>
      </c>
      <c r="V190" s="83">
        <v>579</v>
      </c>
      <c r="W190" s="82">
        <v>0.008849557522123894</v>
      </c>
      <c r="X190" s="123">
        <v>157605</v>
      </c>
      <c r="Y190" s="319">
        <v>0.9081999999999999</v>
      </c>
      <c r="Z190" s="320">
        <v>0.051</v>
      </c>
      <c r="AA190" s="320">
        <v>0.0204</v>
      </c>
      <c r="AB190" s="320">
        <v>0</v>
      </c>
      <c r="AC190" s="320">
        <v>0</v>
      </c>
      <c r="AD190" s="320">
        <v>0.0102</v>
      </c>
      <c r="AE190" s="320">
        <v>0</v>
      </c>
      <c r="AF190" s="320">
        <v>0.0102</v>
      </c>
      <c r="AG190" s="335"/>
      <c r="AH190" s="335"/>
      <c r="AI190" s="336"/>
      <c r="AJ190" s="319">
        <v>0.5769</v>
      </c>
      <c r="AK190" s="320">
        <v>0.0673</v>
      </c>
      <c r="AL190" s="320">
        <v>0.0192</v>
      </c>
      <c r="AM190" s="320">
        <v>0.2404</v>
      </c>
      <c r="AN190" s="320">
        <v>0.0192</v>
      </c>
      <c r="AO190" s="320">
        <v>0.0192</v>
      </c>
      <c r="AP190" s="320">
        <v>0</v>
      </c>
      <c r="AQ190" s="320">
        <v>0.057699999999999994</v>
      </c>
      <c r="AR190" s="348">
        <v>0</v>
      </c>
      <c r="AS190" s="348">
        <v>0</v>
      </c>
      <c r="AT190" s="348">
        <v>0</v>
      </c>
      <c r="AU190" s="348">
        <v>0</v>
      </c>
      <c r="AV190" s="349">
        <v>0</v>
      </c>
      <c r="AW190" s="361">
        <v>0</v>
      </c>
      <c r="AX190" s="355">
        <v>2530694.33</v>
      </c>
      <c r="AY190" s="355">
        <v>12969.77</v>
      </c>
      <c r="AZ190" s="355">
        <v>0</v>
      </c>
      <c r="BA190" s="355">
        <v>9664923.19</v>
      </c>
      <c r="BB190" s="355">
        <v>12208587.29</v>
      </c>
      <c r="BC190" s="362">
        <v>2543664.1</v>
      </c>
      <c r="BD190" s="267">
        <v>13996</v>
      </c>
      <c r="BE190" s="267">
        <v>96</v>
      </c>
      <c r="BF190" s="68"/>
      <c r="BG190" s="68"/>
      <c r="BH190" s="267">
        <v>13160</v>
      </c>
      <c r="BI190" s="267">
        <v>928</v>
      </c>
      <c r="BJ190" s="267">
        <v>35574</v>
      </c>
      <c r="BK190" s="267">
        <v>2170</v>
      </c>
      <c r="BL190" s="267">
        <v>98157</v>
      </c>
      <c r="BM190" s="267">
        <v>36</v>
      </c>
      <c r="BN190" s="301">
        <v>4532</v>
      </c>
      <c r="BO190" s="268">
        <v>31</v>
      </c>
      <c r="BP190" s="68"/>
      <c r="BQ190" s="68"/>
      <c r="BR190" s="68"/>
      <c r="BS190" s="128"/>
      <c r="BT190" s="62">
        <f t="shared" si="100"/>
        <v>18528</v>
      </c>
      <c r="BU190" s="62">
        <f t="shared" si="100"/>
        <v>127</v>
      </c>
      <c r="BV190" s="253">
        <f t="shared" si="100"/>
        <v>0</v>
      </c>
      <c r="BW190" s="253">
        <f t="shared" si="97"/>
        <v>0</v>
      </c>
      <c r="BX190" s="62">
        <f t="shared" si="101"/>
        <v>13160</v>
      </c>
      <c r="BY190" s="62">
        <f t="shared" si="101"/>
        <v>928</v>
      </c>
      <c r="BZ190" s="62">
        <f t="shared" si="102"/>
        <v>35574</v>
      </c>
      <c r="CA190" s="62">
        <f t="shared" si="103"/>
        <v>2170</v>
      </c>
      <c r="CB190" s="62">
        <f t="shared" si="118"/>
        <v>98157</v>
      </c>
      <c r="CC190" s="126">
        <f t="shared" si="118"/>
        <v>36</v>
      </c>
      <c r="CD190" s="369">
        <v>67932</v>
      </c>
      <c r="CE190" s="369">
        <v>4668</v>
      </c>
      <c r="CF190" s="152">
        <v>60204</v>
      </c>
      <c r="CG190" s="157">
        <v>4119</v>
      </c>
      <c r="CH190" s="157">
        <v>43253</v>
      </c>
      <c r="CI190" s="157">
        <v>3048</v>
      </c>
      <c r="CJ190" s="157"/>
      <c r="CK190" s="158"/>
      <c r="CL190" s="129">
        <f t="shared" si="119"/>
        <v>160887</v>
      </c>
      <c r="CM190" s="130">
        <f t="shared" si="120"/>
        <v>3230</v>
      </c>
      <c r="CN190" s="84">
        <f t="shared" si="127"/>
        <v>4532</v>
      </c>
      <c r="CO190" s="84">
        <f t="shared" si="128"/>
        <v>31</v>
      </c>
      <c r="CP190" s="159">
        <f t="shared" si="143"/>
        <v>165419</v>
      </c>
      <c r="CQ190" s="157">
        <f t="shared" si="122"/>
        <v>3261</v>
      </c>
      <c r="CR190" s="157">
        <f t="shared" si="123"/>
        <v>103457</v>
      </c>
      <c r="CS190" s="269">
        <f t="shared" si="124"/>
        <v>7167</v>
      </c>
      <c r="CT190" s="247">
        <v>907</v>
      </c>
      <c r="CU190" s="157">
        <f t="shared" si="125"/>
        <v>268876</v>
      </c>
      <c r="CV190" s="158">
        <f t="shared" si="126"/>
        <v>11335</v>
      </c>
      <c r="CW190" s="163">
        <f t="shared" si="129"/>
        <v>143.1379003558719</v>
      </c>
      <c r="CX190" s="163">
        <f t="shared" si="130"/>
        <v>2.873665480427046</v>
      </c>
      <c r="CY190" s="163">
        <f t="shared" si="131"/>
        <v>4.032028469750889</v>
      </c>
      <c r="CZ190" s="163">
        <f t="shared" si="132"/>
        <v>0.027580071174377226</v>
      </c>
      <c r="DA190" s="165">
        <f t="shared" si="133"/>
        <v>147.16992882562278</v>
      </c>
      <c r="DB190" s="165">
        <f t="shared" si="134"/>
        <v>2.9012455516014235</v>
      </c>
      <c r="DC190" s="165">
        <f t="shared" si="135"/>
        <v>60.437722419928825</v>
      </c>
      <c r="DD190" s="165">
        <f t="shared" si="136"/>
        <v>4.153024911032029</v>
      </c>
      <c r="DE190" s="165">
        <f t="shared" si="137"/>
        <v>92.04359430604983</v>
      </c>
      <c r="DF190" s="69">
        <f t="shared" si="138"/>
        <v>6.3763345195729535</v>
      </c>
      <c r="DG190" s="69">
        <f t="shared" si="139"/>
        <v>0.8069395017793595</v>
      </c>
      <c r="DH190" s="159">
        <f t="shared" si="140"/>
        <v>239.21352313167262</v>
      </c>
      <c r="DI190" s="132">
        <f t="shared" si="141"/>
        <v>10.084519572953736</v>
      </c>
      <c r="DJ190" s="137" t="s">
        <v>838</v>
      </c>
      <c r="DK190" s="85"/>
      <c r="DL190" s="85"/>
      <c r="DM190" s="86" t="s">
        <v>838</v>
      </c>
      <c r="DN190" s="255"/>
      <c r="DO190" s="256"/>
    </row>
    <row r="191" spans="1:119" ht="15">
      <c r="A191" s="31">
        <v>59999</v>
      </c>
      <c r="B191" s="24" t="s">
        <v>804</v>
      </c>
      <c r="C191" s="98" t="s">
        <v>818</v>
      </c>
      <c r="D191" s="38" t="s">
        <v>406</v>
      </c>
      <c r="E191" s="92" t="s">
        <v>407</v>
      </c>
      <c r="F191" s="25"/>
      <c r="G191" s="39" t="s">
        <v>871</v>
      </c>
      <c r="H191" s="34" t="s">
        <v>1798</v>
      </c>
      <c r="I191" s="18" t="s">
        <v>871</v>
      </c>
      <c r="J191" s="46" t="s">
        <v>1491</v>
      </c>
      <c r="K191" s="101" t="s">
        <v>1492</v>
      </c>
      <c r="L191" s="110"/>
      <c r="M191" s="80">
        <v>6147</v>
      </c>
      <c r="N191" s="65"/>
      <c r="O191" s="80"/>
      <c r="P191" s="80"/>
      <c r="Q191" s="80"/>
      <c r="R191" s="111"/>
      <c r="S191" s="122" t="e">
        <v>#DIV/0!</v>
      </c>
      <c r="T191" s="82">
        <v>0.073</v>
      </c>
      <c r="U191" s="83">
        <v>46913</v>
      </c>
      <c r="V191" s="83">
        <v>751</v>
      </c>
      <c r="W191" s="82"/>
      <c r="X191" s="123">
        <v>219187</v>
      </c>
      <c r="Y191" s="319">
        <v>0.6602</v>
      </c>
      <c r="Z191" s="320">
        <v>0.0216</v>
      </c>
      <c r="AA191" s="320">
        <v>0.0584</v>
      </c>
      <c r="AB191" s="320">
        <v>0.0108</v>
      </c>
      <c r="AC191" s="320">
        <v>0</v>
      </c>
      <c r="AD191" s="320">
        <v>0.132</v>
      </c>
      <c r="AE191" s="320">
        <v>0.006500000000000001</v>
      </c>
      <c r="AF191" s="320">
        <v>0.1104</v>
      </c>
      <c r="AG191" s="341">
        <v>16178.13</v>
      </c>
      <c r="AH191" s="341">
        <v>0.37</v>
      </c>
      <c r="AI191" s="342">
        <v>0</v>
      </c>
      <c r="AJ191" s="319">
        <v>0.7884</v>
      </c>
      <c r="AK191" s="320">
        <v>0.0913</v>
      </c>
      <c r="AL191" s="320">
        <v>0</v>
      </c>
      <c r="AM191" s="320">
        <v>0.087</v>
      </c>
      <c r="AN191" s="320">
        <v>0.0159</v>
      </c>
      <c r="AO191" s="320">
        <v>0.0029</v>
      </c>
      <c r="AP191" s="320">
        <v>0.0058</v>
      </c>
      <c r="AQ191" s="320">
        <v>0.0087</v>
      </c>
      <c r="AR191" s="320"/>
      <c r="AS191" s="320"/>
      <c r="AT191" s="320"/>
      <c r="AU191" s="320"/>
      <c r="AV191" s="353"/>
      <c r="AW191" s="361">
        <v>0</v>
      </c>
      <c r="AX191" s="355">
        <v>708559.2</v>
      </c>
      <c r="AY191" s="355">
        <v>190.25</v>
      </c>
      <c r="AZ191" s="355">
        <v>48567.16</v>
      </c>
      <c r="BA191" s="355">
        <v>7864718.35</v>
      </c>
      <c r="BB191" s="355">
        <v>8622034.96</v>
      </c>
      <c r="BC191" s="362">
        <v>708749.45</v>
      </c>
      <c r="BD191" s="276">
        <v>63520</v>
      </c>
      <c r="BE191" s="273">
        <v>435</v>
      </c>
      <c r="BF191" s="273">
        <v>276865</v>
      </c>
      <c r="BG191" s="273">
        <v>14121</v>
      </c>
      <c r="BH191" s="273">
        <v>5020</v>
      </c>
      <c r="BI191" s="273">
        <v>354</v>
      </c>
      <c r="BJ191" s="273">
        <v>13591</v>
      </c>
      <c r="BK191" s="273">
        <v>829</v>
      </c>
      <c r="BL191" s="273">
        <v>37375</v>
      </c>
      <c r="BM191" s="273">
        <v>14</v>
      </c>
      <c r="BN191" s="302">
        <v>100087</v>
      </c>
      <c r="BO191" s="274">
        <v>686</v>
      </c>
      <c r="BP191" s="274">
        <v>278497</v>
      </c>
      <c r="BQ191" s="274">
        <v>14203</v>
      </c>
      <c r="BR191" s="84"/>
      <c r="BS191" s="130"/>
      <c r="BT191" s="129">
        <f t="shared" si="100"/>
        <v>163607</v>
      </c>
      <c r="BU191" s="84">
        <f t="shared" si="100"/>
        <v>1121</v>
      </c>
      <c r="BV191" s="304">
        <f t="shared" si="100"/>
        <v>555362</v>
      </c>
      <c r="BW191" s="304">
        <f t="shared" si="97"/>
        <v>28324</v>
      </c>
      <c r="BX191" s="84">
        <f t="shared" si="101"/>
        <v>5020</v>
      </c>
      <c r="BY191" s="84">
        <f t="shared" si="101"/>
        <v>354</v>
      </c>
      <c r="BZ191" s="84">
        <f t="shared" si="102"/>
        <v>13591</v>
      </c>
      <c r="CA191" s="84">
        <f t="shared" si="103"/>
        <v>829</v>
      </c>
      <c r="CB191" s="84">
        <f t="shared" si="118"/>
        <v>37375</v>
      </c>
      <c r="CC191" s="130">
        <f t="shared" si="118"/>
        <v>14</v>
      </c>
      <c r="CD191" s="374">
        <v>411215</v>
      </c>
      <c r="CE191" s="375">
        <v>28139</v>
      </c>
      <c r="CF191" s="162">
        <v>343540</v>
      </c>
      <c r="CG191" s="163">
        <v>23359</v>
      </c>
      <c r="CH191" s="157">
        <v>588287</v>
      </c>
      <c r="CI191" s="157">
        <v>41416</v>
      </c>
      <c r="CJ191" s="157"/>
      <c r="CK191" s="158"/>
      <c r="CL191" s="127">
        <f t="shared" si="119"/>
        <v>396371</v>
      </c>
      <c r="CM191" s="128">
        <f t="shared" si="120"/>
        <v>15753</v>
      </c>
      <c r="CN191" s="84">
        <f t="shared" si="127"/>
        <v>378584</v>
      </c>
      <c r="CO191" s="84">
        <f t="shared" si="128"/>
        <v>14889</v>
      </c>
      <c r="CP191" s="377">
        <f t="shared" si="143"/>
        <v>774955</v>
      </c>
      <c r="CQ191" s="188">
        <f t="shared" si="122"/>
        <v>30642</v>
      </c>
      <c r="CR191" s="188">
        <f t="shared" si="123"/>
        <v>931827</v>
      </c>
      <c r="CS191" s="188">
        <f t="shared" si="124"/>
        <v>64775</v>
      </c>
      <c r="CT191" s="249"/>
      <c r="CU191" s="188">
        <f t="shared" si="125"/>
        <v>1706782</v>
      </c>
      <c r="CV191" s="158">
        <f t="shared" si="126"/>
        <v>95417</v>
      </c>
      <c r="CW191" s="163">
        <f t="shared" si="129"/>
        <v>64.48202375142345</v>
      </c>
      <c r="CX191" s="163">
        <f t="shared" si="130"/>
        <v>2.5627135187896535</v>
      </c>
      <c r="CY191" s="163">
        <f t="shared" si="131"/>
        <v>61.588417114039366</v>
      </c>
      <c r="CZ191" s="163">
        <f t="shared" si="132"/>
        <v>2.422157149829185</v>
      </c>
      <c r="DA191" s="165">
        <f t="shared" si="133"/>
        <v>126.07044086546283</v>
      </c>
      <c r="DB191" s="165">
        <f t="shared" si="134"/>
        <v>4.984870668618838</v>
      </c>
      <c r="DC191" s="165">
        <f t="shared" si="135"/>
        <v>66.89686025703595</v>
      </c>
      <c r="DD191" s="165">
        <f t="shared" si="136"/>
        <v>4.577680169188222</v>
      </c>
      <c r="DE191" s="165">
        <f t="shared" si="137"/>
        <v>151.59053196681307</v>
      </c>
      <c r="DF191" s="311">
        <f t="shared" si="138"/>
        <v>10.537660647470311</v>
      </c>
      <c r="DG191" s="69">
        <f t="shared" si="139"/>
        <v>0</v>
      </c>
      <c r="DH191" s="159">
        <f t="shared" si="140"/>
        <v>277.6609728322759</v>
      </c>
      <c r="DI191" s="132">
        <f t="shared" si="141"/>
        <v>15.52253131608915</v>
      </c>
      <c r="DJ191" s="135" t="s">
        <v>838</v>
      </c>
      <c r="DK191" s="70"/>
      <c r="DL191" s="70"/>
      <c r="DM191" s="136" t="s">
        <v>838</v>
      </c>
      <c r="DN191" s="255"/>
      <c r="DO191" s="256"/>
    </row>
    <row r="192" spans="1:117" ht="15">
      <c r="A192" s="19"/>
      <c r="B192" s="19"/>
      <c r="C192" s="19"/>
      <c r="D192" s="50"/>
      <c r="E192" s="50"/>
      <c r="F192" s="17"/>
      <c r="G192" s="32"/>
      <c r="H192" s="32"/>
      <c r="I192" s="19"/>
      <c r="J192" s="20"/>
      <c r="K192" s="17"/>
      <c r="L192" s="17"/>
      <c r="M192" s="17"/>
      <c r="N192" s="17"/>
      <c r="O192" s="17"/>
      <c r="P192" s="17"/>
      <c r="Q192" s="17"/>
      <c r="R192" s="17"/>
      <c r="S192" s="17"/>
      <c r="T192" s="17"/>
      <c r="U192" s="17"/>
      <c r="V192" s="17"/>
      <c r="W192" s="17"/>
      <c r="X192" s="17"/>
      <c r="Y192" s="50"/>
      <c r="Z192" s="50"/>
      <c r="AA192" s="50"/>
      <c r="AB192" s="50"/>
      <c r="AC192" s="50"/>
      <c r="AD192" s="50"/>
      <c r="AE192" s="50"/>
      <c r="AF192" s="50"/>
      <c r="AG192" s="50"/>
      <c r="AH192" s="50"/>
      <c r="AI192" s="50"/>
      <c r="AJ192" s="50"/>
      <c r="AK192" s="50"/>
      <c r="AL192" s="50"/>
      <c r="AM192" s="50"/>
      <c r="AN192" s="50"/>
      <c r="AO192" s="50"/>
      <c r="AP192" s="50"/>
      <c r="AQ192" s="50"/>
      <c r="AR192" s="50"/>
      <c r="AS192" s="50"/>
      <c r="AT192" s="50"/>
      <c r="AU192" s="50"/>
      <c r="AV192" s="50"/>
      <c r="AW192" s="15"/>
      <c r="AX192" s="15"/>
      <c r="AY192" s="15"/>
      <c r="AZ192" s="15"/>
      <c r="BA192" s="305"/>
      <c r="BB192" s="15"/>
      <c r="BC192" s="15"/>
      <c r="BD192" s="15"/>
      <c r="BE192" s="15"/>
      <c r="BF192" s="63"/>
      <c r="BG192" s="15"/>
      <c r="BH192" s="15"/>
      <c r="BI192" s="50"/>
      <c r="BJ192" s="50"/>
      <c r="BK192" s="50"/>
      <c r="BL192" s="255"/>
      <c r="BM192" s="255"/>
      <c r="BN192" s="255"/>
      <c r="BO192" s="255"/>
      <c r="BP192" s="255"/>
      <c r="BQ192" s="255"/>
      <c r="BR192" s="255"/>
      <c r="BS192" s="255"/>
      <c r="BT192" s="255"/>
      <c r="BU192" s="255"/>
      <c r="BV192" s="255"/>
      <c r="BW192" s="255"/>
      <c r="BX192" s="255"/>
      <c r="BY192" s="255"/>
      <c r="BZ192" s="255"/>
      <c r="CA192" s="255"/>
      <c r="CB192" s="255"/>
      <c r="CC192" s="255"/>
      <c r="CD192" s="255"/>
      <c r="CE192" s="255"/>
      <c r="CF192" s="255"/>
      <c r="CG192" s="255"/>
      <c r="CH192" s="255"/>
      <c r="CI192" s="255"/>
      <c r="CJ192" s="255"/>
      <c r="CK192" s="255"/>
      <c r="CL192" s="260"/>
      <c r="CM192" s="260"/>
      <c r="CN192" s="255"/>
      <c r="CO192" s="255"/>
      <c r="CP192" s="255"/>
      <c r="CQ192" s="255"/>
      <c r="CR192" s="255"/>
      <c r="CS192" s="255"/>
      <c r="CT192" s="255"/>
      <c r="CU192" s="255"/>
      <c r="CV192" s="255"/>
      <c r="CW192" s="255"/>
      <c r="CX192" s="260"/>
      <c r="CY192" s="255"/>
      <c r="CZ192" s="255"/>
      <c r="DA192" s="256"/>
      <c r="DF192" s="4"/>
      <c r="DG192" s="4"/>
      <c r="DH192" s="4"/>
      <c r="DI192" s="4"/>
      <c r="DJ192" s="4"/>
      <c r="DK192" s="4"/>
      <c r="DL192" s="4"/>
      <c r="DM192" s="4"/>
    </row>
    <row r="193" spans="1:117" ht="15">
      <c r="A193" s="256"/>
      <c r="B193" s="256"/>
      <c r="C193" s="256"/>
      <c r="D193" s="17"/>
      <c r="E193" s="17"/>
      <c r="F193" s="17"/>
      <c r="G193" s="32"/>
      <c r="H193" s="32"/>
      <c r="I193" s="19"/>
      <c r="J193" s="20"/>
      <c r="K193" s="17"/>
      <c r="L193" s="261"/>
      <c r="M193" s="261"/>
      <c r="N193" s="261"/>
      <c r="O193" s="261"/>
      <c r="P193" s="261"/>
      <c r="Q193" s="261"/>
      <c r="R193" s="261"/>
      <c r="S193" s="261"/>
      <c r="T193" s="261"/>
      <c r="U193" s="261"/>
      <c r="V193" s="261"/>
      <c r="W193" s="261"/>
      <c r="X193" s="261"/>
      <c r="Y193" s="50"/>
      <c r="Z193" s="50"/>
      <c r="AA193" s="50"/>
      <c r="AB193" s="50"/>
      <c r="AC193" s="50"/>
      <c r="AD193" s="50"/>
      <c r="AE193" s="50"/>
      <c r="AF193" s="50"/>
      <c r="AG193" s="262"/>
      <c r="AH193" s="262"/>
      <c r="AI193" s="262"/>
      <c r="AJ193" s="17"/>
      <c r="AK193" s="17"/>
      <c r="AL193" s="17"/>
      <c r="AM193" s="17"/>
      <c r="AN193" s="17"/>
      <c r="AO193" s="17"/>
      <c r="AP193" s="263"/>
      <c r="AQ193" s="263"/>
      <c r="AR193" s="263"/>
      <c r="AS193" s="263"/>
      <c r="AT193" s="263"/>
      <c r="AU193" s="263"/>
      <c r="AV193" s="263"/>
      <c r="AW193" s="263"/>
      <c r="AX193" s="263"/>
      <c r="AY193" s="263"/>
      <c r="AZ193" s="263"/>
      <c r="BA193" s="305"/>
      <c r="BB193" s="263"/>
      <c r="BC193" s="263"/>
      <c r="BD193" s="263"/>
      <c r="BE193" s="261"/>
      <c r="BF193" s="261"/>
      <c r="BG193" s="256"/>
      <c r="BH193" s="256"/>
      <c r="BI193" s="256"/>
      <c r="BJ193" s="256"/>
      <c r="BK193" s="256"/>
      <c r="BL193" s="256"/>
      <c r="BM193" s="256"/>
      <c r="BN193" s="256"/>
      <c r="BO193" s="256"/>
      <c r="BP193" s="256"/>
      <c r="BQ193" s="256"/>
      <c r="BR193" s="256"/>
      <c r="BS193" s="256"/>
      <c r="BT193" s="256"/>
      <c r="BU193" s="256"/>
      <c r="BV193" s="256"/>
      <c r="BW193" s="256"/>
      <c r="BX193" s="256"/>
      <c r="BY193" s="256"/>
      <c r="BZ193" s="256"/>
      <c r="CA193" s="256"/>
      <c r="CB193" s="256"/>
      <c r="CC193" s="256"/>
      <c r="CD193" s="256"/>
      <c r="CE193" s="256"/>
      <c r="CF193" s="256"/>
      <c r="CG193" s="256"/>
      <c r="CH193" s="256"/>
      <c r="CI193" s="256"/>
      <c r="CJ193" s="256"/>
      <c r="CK193" s="256"/>
      <c r="CL193" s="261"/>
      <c r="CM193" s="261"/>
      <c r="CN193" s="256"/>
      <c r="CO193" s="256"/>
      <c r="CP193" s="256"/>
      <c r="CQ193" s="256"/>
      <c r="CR193" s="256"/>
      <c r="CS193" s="256"/>
      <c r="CT193" s="256"/>
      <c r="CU193" s="256"/>
      <c r="CV193" s="256"/>
      <c r="CW193" s="256"/>
      <c r="CX193" s="261"/>
      <c r="CY193" s="256"/>
      <c r="CZ193" s="256"/>
      <c r="DA193" s="256"/>
      <c r="DF193" s="4"/>
      <c r="DG193" s="4"/>
      <c r="DH193" s="4"/>
      <c r="DI193" s="4"/>
      <c r="DJ193" s="4"/>
      <c r="DK193" s="4"/>
      <c r="DL193" s="4"/>
      <c r="DM193" s="4"/>
    </row>
    <row r="194" spans="1:117" ht="15">
      <c r="A194" s="256"/>
      <c r="B194" s="256"/>
      <c r="C194" s="256"/>
      <c r="D194" s="17"/>
      <c r="E194" s="17"/>
      <c r="F194" s="17"/>
      <c r="G194" s="32"/>
      <c r="H194" s="32"/>
      <c r="I194" s="19"/>
      <c r="J194" s="19"/>
      <c r="K194" s="17"/>
      <c r="L194" s="261"/>
      <c r="M194" s="261"/>
      <c r="N194" s="261"/>
      <c r="O194" s="261"/>
      <c r="P194" s="261"/>
      <c r="Q194" s="261"/>
      <c r="R194" s="261"/>
      <c r="S194" s="261"/>
      <c r="T194" s="261"/>
      <c r="U194" s="261"/>
      <c r="V194" s="261"/>
      <c r="W194" s="261"/>
      <c r="X194" s="261"/>
      <c r="Y194" s="50"/>
      <c r="Z194" s="50"/>
      <c r="AA194" s="50"/>
      <c r="AB194" s="50"/>
      <c r="AC194" s="50"/>
      <c r="AD194" s="50"/>
      <c r="AE194" s="50"/>
      <c r="AF194" s="50"/>
      <c r="AG194" s="262"/>
      <c r="AH194" s="262"/>
      <c r="AI194" s="262"/>
      <c r="AJ194" s="17"/>
      <c r="AK194" s="17"/>
      <c r="AL194" s="17"/>
      <c r="AM194" s="17"/>
      <c r="AN194" s="17"/>
      <c r="AO194" s="17"/>
      <c r="AP194" s="263"/>
      <c r="AQ194" s="263"/>
      <c r="AR194" s="263"/>
      <c r="AS194" s="263"/>
      <c r="AT194" s="263"/>
      <c r="AU194" s="263"/>
      <c r="AV194" s="263"/>
      <c r="AW194" s="263"/>
      <c r="AX194" s="263"/>
      <c r="AY194" s="263"/>
      <c r="AZ194" s="263"/>
      <c r="BA194" s="305"/>
      <c r="BB194" s="263"/>
      <c r="BC194" s="263"/>
      <c r="BD194" s="263"/>
      <c r="BE194" s="261"/>
      <c r="BF194" s="261"/>
      <c r="BG194" s="256"/>
      <c r="BH194" s="256"/>
      <c r="BI194" s="256"/>
      <c r="BJ194" s="256"/>
      <c r="BK194" s="256"/>
      <c r="BL194" s="256"/>
      <c r="BM194" s="256"/>
      <c r="BN194" s="256"/>
      <c r="BO194" s="256"/>
      <c r="BP194" s="256"/>
      <c r="BQ194" s="256"/>
      <c r="BR194" s="256"/>
      <c r="BS194" s="256"/>
      <c r="BT194" s="256"/>
      <c r="BU194" s="256"/>
      <c r="BV194" s="256"/>
      <c r="BW194" s="256"/>
      <c r="BX194" s="256"/>
      <c r="BY194" s="256"/>
      <c r="BZ194" s="256"/>
      <c r="CA194" s="256"/>
      <c r="CB194" s="256"/>
      <c r="CC194" s="256"/>
      <c r="CD194" s="256"/>
      <c r="CE194" s="256"/>
      <c r="CF194" s="256"/>
      <c r="CG194" s="256"/>
      <c r="CH194" s="256"/>
      <c r="CI194" s="256"/>
      <c r="CJ194" s="256"/>
      <c r="CK194" s="256"/>
      <c r="CL194" s="261"/>
      <c r="CM194" s="261"/>
      <c r="CN194" s="256"/>
      <c r="CO194" s="256"/>
      <c r="CP194" s="256"/>
      <c r="CQ194" s="256"/>
      <c r="CR194" s="256"/>
      <c r="CS194" s="256"/>
      <c r="CT194" s="256"/>
      <c r="CU194" s="256"/>
      <c r="CV194" s="256"/>
      <c r="CW194" s="256"/>
      <c r="CX194" s="261"/>
      <c r="CY194" s="256"/>
      <c r="CZ194" s="256"/>
      <c r="DA194" s="256"/>
      <c r="DF194" s="4"/>
      <c r="DG194" s="4"/>
      <c r="DH194" s="4"/>
      <c r="DI194" s="4"/>
      <c r="DJ194" s="4"/>
      <c r="DK194" s="4"/>
      <c r="DL194" s="4"/>
      <c r="DM194" s="4"/>
    </row>
    <row r="195" spans="1:117" ht="15">
      <c r="A195" s="256"/>
      <c r="B195" s="256"/>
      <c r="C195" s="256"/>
      <c r="D195" s="19"/>
      <c r="E195" s="17"/>
      <c r="F195" s="17"/>
      <c r="G195" s="32"/>
      <c r="H195" s="32"/>
      <c r="I195" s="19"/>
      <c r="J195" s="19"/>
      <c r="K195" s="17"/>
      <c r="L195" s="261"/>
      <c r="M195" s="261"/>
      <c r="N195" s="261"/>
      <c r="O195" s="261"/>
      <c r="P195" s="261"/>
      <c r="Q195" s="261"/>
      <c r="R195" s="261"/>
      <c r="S195" s="261"/>
      <c r="T195" s="261"/>
      <c r="U195" s="261"/>
      <c r="V195" s="261"/>
      <c r="W195" s="261"/>
      <c r="X195" s="261"/>
      <c r="Y195" s="260"/>
      <c r="Z195" s="260"/>
      <c r="AA195" s="260"/>
      <c r="AB195" s="260"/>
      <c r="AC195" s="260"/>
      <c r="AD195" s="260"/>
      <c r="AE195" s="260"/>
      <c r="AF195" s="260"/>
      <c r="AG195" s="262"/>
      <c r="AH195" s="262"/>
      <c r="AI195" s="262"/>
      <c r="AJ195" s="261"/>
      <c r="AK195" s="261"/>
      <c r="AL195" s="261"/>
      <c r="AM195" s="261"/>
      <c r="AN195" s="261"/>
      <c r="AO195" s="261"/>
      <c r="AP195" s="263"/>
      <c r="AQ195" s="263"/>
      <c r="AR195" s="263"/>
      <c r="AS195" s="263"/>
      <c r="AT195" s="263"/>
      <c r="AU195" s="263"/>
      <c r="AV195" s="263"/>
      <c r="AW195" s="263"/>
      <c r="AX195" s="263"/>
      <c r="AY195" s="263"/>
      <c r="AZ195" s="263"/>
      <c r="BA195" s="305"/>
      <c r="BB195" s="263"/>
      <c r="BC195" s="263"/>
      <c r="BD195" s="263"/>
      <c r="BE195" s="261"/>
      <c r="BF195" s="261"/>
      <c r="BG195" s="256"/>
      <c r="BH195" s="256"/>
      <c r="BI195" s="256"/>
      <c r="BJ195" s="256"/>
      <c r="BK195" s="256"/>
      <c r="BL195" s="256"/>
      <c r="BM195" s="256"/>
      <c r="BN195" s="256"/>
      <c r="BO195" s="256"/>
      <c r="BP195" s="256"/>
      <c r="BQ195" s="256"/>
      <c r="BR195" s="256"/>
      <c r="BS195" s="256"/>
      <c r="BT195" s="256"/>
      <c r="BU195" s="256"/>
      <c r="BV195" s="256"/>
      <c r="BW195" s="256"/>
      <c r="BX195" s="256"/>
      <c r="BY195" s="256"/>
      <c r="BZ195" s="256"/>
      <c r="CA195" s="256"/>
      <c r="CB195" s="256"/>
      <c r="CC195" s="256"/>
      <c r="CD195" s="256"/>
      <c r="CE195" s="256"/>
      <c r="CF195" s="256"/>
      <c r="CG195" s="256"/>
      <c r="CH195" s="256"/>
      <c r="CI195" s="256"/>
      <c r="CJ195" s="256"/>
      <c r="CK195" s="256"/>
      <c r="CL195" s="261"/>
      <c r="CM195" s="261"/>
      <c r="CN195" s="256"/>
      <c r="CO195" s="256"/>
      <c r="CP195" s="256"/>
      <c r="CQ195" s="256"/>
      <c r="CR195" s="256"/>
      <c r="CS195" s="256"/>
      <c r="CT195" s="256"/>
      <c r="CU195" s="256"/>
      <c r="CV195" s="256"/>
      <c r="CW195" s="256"/>
      <c r="CX195" s="261"/>
      <c r="CY195" s="256"/>
      <c r="CZ195" s="256"/>
      <c r="DA195" s="256"/>
      <c r="DF195" s="4"/>
      <c r="DG195" s="4"/>
      <c r="DH195" s="4"/>
      <c r="DI195" s="4"/>
      <c r="DJ195" s="4"/>
      <c r="DK195" s="4"/>
      <c r="DL195" s="4"/>
      <c r="DM195" s="4"/>
    </row>
    <row r="196" spans="1:117" ht="15">
      <c r="A196" s="256"/>
      <c r="B196" s="256"/>
      <c r="C196" s="256"/>
      <c r="D196" s="19"/>
      <c r="E196" s="17"/>
      <c r="F196" s="17"/>
      <c r="G196" s="17"/>
      <c r="H196" s="17"/>
      <c r="I196" s="19"/>
      <c r="J196" s="19"/>
      <c r="K196" s="19"/>
      <c r="L196" s="256"/>
      <c r="M196" s="256"/>
      <c r="N196" s="256"/>
      <c r="O196" s="256"/>
      <c r="P196" s="256"/>
      <c r="Q196" s="256"/>
      <c r="R196" s="256"/>
      <c r="S196" s="256"/>
      <c r="T196" s="256"/>
      <c r="U196" s="256"/>
      <c r="V196" s="256"/>
      <c r="W196" s="256"/>
      <c r="X196" s="256"/>
      <c r="Y196" s="255"/>
      <c r="Z196" s="255"/>
      <c r="AA196" s="255"/>
      <c r="AB196" s="255"/>
      <c r="AC196" s="255"/>
      <c r="AD196" s="255"/>
      <c r="AE196" s="255"/>
      <c r="AF196" s="255"/>
      <c r="AG196" s="260"/>
      <c r="AH196" s="260"/>
      <c r="AI196" s="260"/>
      <c r="AJ196" s="256"/>
      <c r="AK196" s="256"/>
      <c r="AL196" s="256"/>
      <c r="AM196" s="261"/>
      <c r="AN196" s="256"/>
      <c r="AO196" s="256"/>
      <c r="AP196" s="256"/>
      <c r="AQ196" s="256"/>
      <c r="AR196" s="256"/>
      <c r="AS196" s="256"/>
      <c r="AT196" s="256"/>
      <c r="AU196" s="256"/>
      <c r="AV196" s="256"/>
      <c r="AW196" s="256"/>
      <c r="AX196" s="256"/>
      <c r="AY196" s="256"/>
      <c r="AZ196" s="256"/>
      <c r="BA196" s="306"/>
      <c r="BB196" s="256"/>
      <c r="BC196" s="256"/>
      <c r="BD196" s="256"/>
      <c r="BE196" s="256"/>
      <c r="BF196" s="256"/>
      <c r="BG196" s="256"/>
      <c r="BH196" s="256"/>
      <c r="BI196" s="256"/>
      <c r="BJ196" s="256"/>
      <c r="BK196" s="256"/>
      <c r="BL196" s="256"/>
      <c r="BM196" s="256"/>
      <c r="BN196" s="256"/>
      <c r="BO196" s="256"/>
      <c r="BP196" s="256"/>
      <c r="BQ196" s="256"/>
      <c r="BR196" s="256"/>
      <c r="BS196" s="256"/>
      <c r="BT196" s="256"/>
      <c r="BU196" s="256"/>
      <c r="BV196" s="256"/>
      <c r="BW196" s="256"/>
      <c r="BX196" s="256"/>
      <c r="BY196" s="256"/>
      <c r="BZ196" s="256"/>
      <c r="CA196" s="256"/>
      <c r="CB196" s="256"/>
      <c r="CC196" s="256"/>
      <c r="CD196" s="256"/>
      <c r="CE196" s="256"/>
      <c r="CF196" s="256"/>
      <c r="CG196" s="256"/>
      <c r="CH196" s="256"/>
      <c r="CI196" s="256"/>
      <c r="CJ196" s="256"/>
      <c r="CK196" s="256"/>
      <c r="CL196" s="261"/>
      <c r="CM196" s="261"/>
      <c r="CN196" s="256"/>
      <c r="CO196" s="256"/>
      <c r="CP196" s="256"/>
      <c r="CQ196" s="256"/>
      <c r="CR196" s="256"/>
      <c r="CS196" s="256"/>
      <c r="CT196" s="256"/>
      <c r="CU196" s="256"/>
      <c r="CV196" s="256"/>
      <c r="CW196" s="256"/>
      <c r="CX196" s="261"/>
      <c r="CY196" s="256"/>
      <c r="CZ196" s="256"/>
      <c r="DA196" s="256"/>
      <c r="DF196" s="4"/>
      <c r="DG196" s="4"/>
      <c r="DH196" s="4"/>
      <c r="DI196" s="4"/>
      <c r="DJ196" s="4"/>
      <c r="DK196" s="4"/>
      <c r="DL196" s="4"/>
      <c r="DM196" s="4"/>
    </row>
    <row r="197" spans="1:117" ht="15">
      <c r="A197" s="256"/>
      <c r="B197" s="256"/>
      <c r="C197" s="256"/>
      <c r="D197" s="19"/>
      <c r="E197" s="19"/>
      <c r="F197" s="17"/>
      <c r="G197" s="17"/>
      <c r="H197" s="17"/>
      <c r="I197" s="19"/>
      <c r="J197" s="19"/>
      <c r="K197" s="19"/>
      <c r="L197" s="256"/>
      <c r="M197" s="256"/>
      <c r="N197" s="256"/>
      <c r="O197" s="256"/>
      <c r="P197" s="256"/>
      <c r="Q197" s="256"/>
      <c r="R197" s="256"/>
      <c r="S197" s="256"/>
      <c r="T197" s="256"/>
      <c r="U197" s="256"/>
      <c r="V197" s="256"/>
      <c r="W197" s="256"/>
      <c r="X197" s="256"/>
      <c r="Y197" s="255"/>
      <c r="Z197" s="255"/>
      <c r="AA197" s="255"/>
      <c r="AB197" s="255"/>
      <c r="AC197" s="255"/>
      <c r="AD197" s="255"/>
      <c r="AE197" s="255"/>
      <c r="AF197" s="255"/>
      <c r="AG197" s="260"/>
      <c r="AH197" s="260"/>
      <c r="AI197" s="260"/>
      <c r="AJ197" s="256"/>
      <c r="AK197" s="256"/>
      <c r="AL197" s="256"/>
      <c r="AM197" s="261"/>
      <c r="AN197" s="256"/>
      <c r="AO197" s="256"/>
      <c r="AP197" s="256"/>
      <c r="AQ197" s="256"/>
      <c r="AR197" s="256"/>
      <c r="AS197" s="256"/>
      <c r="AT197" s="256"/>
      <c r="AU197" s="256"/>
      <c r="AV197" s="256"/>
      <c r="AW197" s="256"/>
      <c r="AX197" s="256"/>
      <c r="AY197" s="256"/>
      <c r="AZ197" s="256"/>
      <c r="BA197" s="305"/>
      <c r="BB197" s="256"/>
      <c r="BC197" s="256"/>
      <c r="BD197" s="256"/>
      <c r="BE197" s="256"/>
      <c r="BF197" s="256"/>
      <c r="BG197" s="256"/>
      <c r="BH197" s="256"/>
      <c r="BI197" s="256"/>
      <c r="BJ197" s="256"/>
      <c r="BK197" s="256"/>
      <c r="BL197" s="256"/>
      <c r="BM197" s="256"/>
      <c r="BN197" s="256"/>
      <c r="BO197" s="256"/>
      <c r="BP197" s="256"/>
      <c r="BQ197" s="256"/>
      <c r="BR197" s="256"/>
      <c r="BS197" s="256"/>
      <c r="BT197" s="256"/>
      <c r="BU197" s="256"/>
      <c r="BV197" s="256"/>
      <c r="BW197" s="256"/>
      <c r="BX197" s="256"/>
      <c r="BY197" s="256"/>
      <c r="BZ197" s="256"/>
      <c r="CA197" s="256"/>
      <c r="CB197" s="256"/>
      <c r="CC197" s="256"/>
      <c r="CD197" s="256"/>
      <c r="CE197" s="256"/>
      <c r="CF197" s="256"/>
      <c r="CG197" s="256"/>
      <c r="CH197" s="256"/>
      <c r="CI197" s="256"/>
      <c r="CJ197" s="256"/>
      <c r="CK197" s="256"/>
      <c r="CL197" s="261"/>
      <c r="CM197" s="261"/>
      <c r="CN197" s="256"/>
      <c r="CO197" s="256"/>
      <c r="CP197" s="256"/>
      <c r="CQ197" s="256"/>
      <c r="CR197" s="256"/>
      <c r="CS197" s="256"/>
      <c r="CT197" s="256"/>
      <c r="CU197" s="256"/>
      <c r="CV197" s="256"/>
      <c r="CW197" s="256"/>
      <c r="CX197" s="261"/>
      <c r="CY197" s="256"/>
      <c r="CZ197" s="256"/>
      <c r="DA197" s="256"/>
      <c r="DF197" s="4"/>
      <c r="DG197" s="4"/>
      <c r="DH197" s="4"/>
      <c r="DI197" s="4"/>
      <c r="DJ197" s="4"/>
      <c r="DK197" s="4"/>
      <c r="DL197" s="4"/>
      <c r="DM197" s="4"/>
    </row>
    <row r="198" spans="1:117" ht="15">
      <c r="A198" s="256"/>
      <c r="B198" s="256"/>
      <c r="C198" s="256"/>
      <c r="D198" s="19"/>
      <c r="E198" s="19"/>
      <c r="F198" s="17"/>
      <c r="G198" s="17"/>
      <c r="H198" s="17"/>
      <c r="I198" s="19"/>
      <c r="J198" s="19"/>
      <c r="K198" s="19"/>
      <c r="L198" s="256"/>
      <c r="M198" s="256"/>
      <c r="N198" s="256"/>
      <c r="O198" s="256"/>
      <c r="P198" s="256"/>
      <c r="Q198" s="256"/>
      <c r="R198" s="256"/>
      <c r="S198" s="256"/>
      <c r="T198" s="256"/>
      <c r="U198" s="256"/>
      <c r="V198" s="256"/>
      <c r="W198" s="256"/>
      <c r="X198" s="256"/>
      <c r="Y198" s="255"/>
      <c r="Z198" s="255"/>
      <c r="AA198" s="255"/>
      <c r="AB198" s="255"/>
      <c r="AC198" s="255"/>
      <c r="AD198" s="255"/>
      <c r="AE198" s="255"/>
      <c r="AF198" s="255"/>
      <c r="AG198" s="260"/>
      <c r="AH198" s="260"/>
      <c r="AI198" s="260"/>
      <c r="AJ198" s="256"/>
      <c r="AK198" s="256"/>
      <c r="AL198" s="256"/>
      <c r="AM198" s="261"/>
      <c r="AN198" s="256"/>
      <c r="AO198" s="256"/>
      <c r="AP198" s="256"/>
      <c r="AQ198" s="256"/>
      <c r="AR198" s="256"/>
      <c r="AS198" s="256"/>
      <c r="AT198" s="256"/>
      <c r="AU198" s="256"/>
      <c r="AV198" s="256"/>
      <c r="AW198" s="256"/>
      <c r="AX198" s="256"/>
      <c r="AY198" s="256"/>
      <c r="AZ198" s="256"/>
      <c r="BA198" s="305"/>
      <c r="BB198" s="256"/>
      <c r="BC198" s="256"/>
      <c r="BD198" s="256"/>
      <c r="BE198" s="256"/>
      <c r="BF198" s="256"/>
      <c r="BG198" s="256"/>
      <c r="BH198" s="256"/>
      <c r="BI198" s="256"/>
      <c r="BJ198" s="256"/>
      <c r="BK198" s="256"/>
      <c r="BL198" s="256"/>
      <c r="BM198" s="256"/>
      <c r="BN198" s="256"/>
      <c r="BO198" s="256"/>
      <c r="BP198" s="256"/>
      <c r="BQ198" s="256"/>
      <c r="BR198" s="256"/>
      <c r="BS198" s="256"/>
      <c r="BT198" s="256"/>
      <c r="BU198" s="256"/>
      <c r="BV198" s="256"/>
      <c r="BW198" s="256"/>
      <c r="BX198" s="256"/>
      <c r="BY198" s="256"/>
      <c r="BZ198" s="256"/>
      <c r="CA198" s="256"/>
      <c r="CB198" s="256"/>
      <c r="CC198" s="256"/>
      <c r="CD198" s="256"/>
      <c r="CE198" s="256"/>
      <c r="CF198" s="256"/>
      <c r="CG198" s="256"/>
      <c r="CH198" s="256"/>
      <c r="CI198" s="256"/>
      <c r="CJ198" s="256"/>
      <c r="CK198" s="256"/>
      <c r="CL198" s="261"/>
      <c r="CM198" s="261"/>
      <c r="CN198" s="256"/>
      <c r="CO198" s="256"/>
      <c r="CP198" s="256"/>
      <c r="CQ198" s="256"/>
      <c r="CR198" s="256"/>
      <c r="CS198" s="256"/>
      <c r="CT198" s="256"/>
      <c r="CU198" s="256"/>
      <c r="CV198" s="256"/>
      <c r="CW198" s="256"/>
      <c r="CX198" s="261"/>
      <c r="CY198" s="256"/>
      <c r="CZ198" s="256"/>
      <c r="DA198" s="256"/>
      <c r="DF198" s="4"/>
      <c r="DG198" s="4"/>
      <c r="DH198" s="4"/>
      <c r="DI198" s="4"/>
      <c r="DJ198" s="4"/>
      <c r="DK198" s="4"/>
      <c r="DL198" s="4"/>
      <c r="DM198" s="4"/>
    </row>
    <row r="199" spans="1:117" ht="15">
      <c r="A199" s="256"/>
      <c r="B199" s="256"/>
      <c r="C199" s="256"/>
      <c r="D199" s="19"/>
      <c r="E199" s="19"/>
      <c r="F199" s="17"/>
      <c r="G199" s="17"/>
      <c r="H199" s="17"/>
      <c r="I199" s="19"/>
      <c r="J199" s="19"/>
      <c r="K199" s="19"/>
      <c r="L199" s="256"/>
      <c r="M199" s="256"/>
      <c r="N199" s="256"/>
      <c r="O199" s="256"/>
      <c r="P199" s="256"/>
      <c r="Q199" s="256"/>
      <c r="R199" s="256"/>
      <c r="S199" s="256"/>
      <c r="T199" s="256"/>
      <c r="U199" s="256"/>
      <c r="V199" s="256"/>
      <c r="W199" s="256"/>
      <c r="X199" s="256"/>
      <c r="Y199" s="255"/>
      <c r="Z199" s="255"/>
      <c r="AA199" s="255"/>
      <c r="AB199" s="255"/>
      <c r="AC199" s="255"/>
      <c r="AD199" s="255"/>
      <c r="AE199" s="255"/>
      <c r="AF199" s="255"/>
      <c r="AG199" s="260"/>
      <c r="AH199" s="260"/>
      <c r="AI199" s="260"/>
      <c r="AJ199" s="256"/>
      <c r="AK199" s="256"/>
      <c r="AL199" s="256"/>
      <c r="AM199" s="261"/>
      <c r="AN199" s="256"/>
      <c r="AO199" s="256"/>
      <c r="AP199" s="256"/>
      <c r="AQ199" s="256"/>
      <c r="AR199" s="256"/>
      <c r="AS199" s="256"/>
      <c r="AT199" s="256"/>
      <c r="AU199" s="256"/>
      <c r="AV199" s="256"/>
      <c r="AW199" s="256"/>
      <c r="AX199" s="256"/>
      <c r="AY199" s="256"/>
      <c r="AZ199" s="256"/>
      <c r="BA199" s="305"/>
      <c r="BB199" s="256"/>
      <c r="BC199" s="256"/>
      <c r="BD199" s="256"/>
      <c r="BE199" s="256"/>
      <c r="BF199" s="256"/>
      <c r="BG199" s="256"/>
      <c r="BH199" s="256"/>
      <c r="BI199" s="256"/>
      <c r="BJ199" s="256"/>
      <c r="BK199" s="256"/>
      <c r="BL199" s="256"/>
      <c r="BM199" s="256"/>
      <c r="BN199" s="256"/>
      <c r="BO199" s="256"/>
      <c r="BP199" s="256"/>
      <c r="BQ199" s="256"/>
      <c r="BR199" s="256"/>
      <c r="BS199" s="256"/>
      <c r="BT199" s="256"/>
      <c r="BU199" s="256"/>
      <c r="BV199" s="256"/>
      <c r="BW199" s="256"/>
      <c r="BX199" s="256"/>
      <c r="BY199" s="256"/>
      <c r="BZ199" s="256"/>
      <c r="CA199" s="256"/>
      <c r="CB199" s="256"/>
      <c r="CC199" s="256"/>
      <c r="CD199" s="256"/>
      <c r="CE199" s="256"/>
      <c r="CF199" s="256"/>
      <c r="CG199" s="256"/>
      <c r="CH199" s="256"/>
      <c r="CI199" s="256"/>
      <c r="CJ199" s="256"/>
      <c r="CK199" s="256"/>
      <c r="CL199" s="261"/>
      <c r="CM199" s="261"/>
      <c r="CN199" s="256"/>
      <c r="CO199" s="256"/>
      <c r="CP199" s="256"/>
      <c r="CQ199" s="256"/>
      <c r="CR199" s="256"/>
      <c r="CS199" s="256"/>
      <c r="CT199" s="256"/>
      <c r="CU199" s="256"/>
      <c r="CV199" s="256"/>
      <c r="CW199" s="256"/>
      <c r="CX199" s="261"/>
      <c r="CY199" s="256"/>
      <c r="CZ199" s="256"/>
      <c r="DA199" s="256"/>
      <c r="DF199" s="4"/>
      <c r="DG199" s="4"/>
      <c r="DH199" s="4"/>
      <c r="DI199" s="4"/>
      <c r="DJ199" s="4"/>
      <c r="DK199" s="4"/>
      <c r="DL199" s="4"/>
      <c r="DM199" s="4"/>
    </row>
    <row r="200" spans="1:117" ht="15">
      <c r="A200" s="256"/>
      <c r="B200" s="256"/>
      <c r="C200" s="256"/>
      <c r="D200" s="19"/>
      <c r="E200" s="19"/>
      <c r="F200" s="17"/>
      <c r="G200" s="17"/>
      <c r="H200" s="17"/>
      <c r="I200" s="19"/>
      <c r="J200" s="19"/>
      <c r="K200" s="19"/>
      <c r="L200" s="256"/>
      <c r="M200" s="256"/>
      <c r="N200" s="256"/>
      <c r="O200" s="256"/>
      <c r="P200" s="256"/>
      <c r="Q200" s="256"/>
      <c r="R200" s="256"/>
      <c r="S200" s="256"/>
      <c r="T200" s="256"/>
      <c r="U200" s="256"/>
      <c r="V200" s="256"/>
      <c r="W200" s="256"/>
      <c r="X200" s="256"/>
      <c r="Y200" s="255"/>
      <c r="Z200" s="255"/>
      <c r="AA200" s="255"/>
      <c r="AB200" s="255"/>
      <c r="AC200" s="255"/>
      <c r="AD200" s="255"/>
      <c r="AE200" s="255"/>
      <c r="AF200" s="255"/>
      <c r="AG200" s="260"/>
      <c r="AH200" s="260"/>
      <c r="AI200" s="260"/>
      <c r="AJ200" s="256"/>
      <c r="AK200" s="256"/>
      <c r="AL200" s="256"/>
      <c r="AM200" s="261"/>
      <c r="AN200" s="256"/>
      <c r="AO200" s="256"/>
      <c r="AP200" s="256"/>
      <c r="AQ200" s="256"/>
      <c r="AR200" s="256"/>
      <c r="AS200" s="256"/>
      <c r="AT200" s="256"/>
      <c r="AU200" s="256"/>
      <c r="AV200" s="256"/>
      <c r="AW200" s="256"/>
      <c r="AX200" s="256"/>
      <c r="AY200" s="256"/>
      <c r="AZ200" s="256"/>
      <c r="BA200" s="305"/>
      <c r="BB200" s="256"/>
      <c r="BC200" s="256"/>
      <c r="BD200" s="256"/>
      <c r="BE200" s="256"/>
      <c r="BF200" s="256"/>
      <c r="BG200" s="256"/>
      <c r="BH200" s="256"/>
      <c r="BI200" s="256"/>
      <c r="BJ200" s="256"/>
      <c r="BK200" s="256"/>
      <c r="BL200" s="256"/>
      <c r="BM200" s="256"/>
      <c r="BN200" s="256"/>
      <c r="BO200" s="256"/>
      <c r="BP200" s="256"/>
      <c r="BQ200" s="256"/>
      <c r="BR200" s="256"/>
      <c r="BS200" s="256"/>
      <c r="BT200" s="256"/>
      <c r="BU200" s="256"/>
      <c r="BV200" s="256"/>
      <c r="BW200" s="256"/>
      <c r="BX200" s="256"/>
      <c r="BY200" s="256"/>
      <c r="BZ200" s="256"/>
      <c r="CA200" s="256"/>
      <c r="CB200" s="256"/>
      <c r="CC200" s="256"/>
      <c r="CD200" s="256"/>
      <c r="CE200" s="256"/>
      <c r="CF200" s="256"/>
      <c r="CG200" s="256"/>
      <c r="CH200" s="256"/>
      <c r="CI200" s="256"/>
      <c r="CJ200" s="256"/>
      <c r="CK200" s="256"/>
      <c r="CL200" s="261"/>
      <c r="CM200" s="261"/>
      <c r="CN200" s="256"/>
      <c r="CO200" s="256"/>
      <c r="CP200" s="256"/>
      <c r="CQ200" s="256"/>
      <c r="CR200" s="256"/>
      <c r="CS200" s="256"/>
      <c r="CT200" s="256"/>
      <c r="CU200" s="256"/>
      <c r="CV200" s="256"/>
      <c r="CW200" s="256"/>
      <c r="CX200" s="261"/>
      <c r="CY200" s="256"/>
      <c r="CZ200" s="256"/>
      <c r="DA200" s="256"/>
      <c r="DF200" s="4"/>
      <c r="DG200" s="4"/>
      <c r="DH200" s="4"/>
      <c r="DI200" s="4"/>
      <c r="DJ200" s="4"/>
      <c r="DK200" s="4"/>
      <c r="DL200" s="4"/>
      <c r="DM200" s="4"/>
    </row>
    <row r="201" spans="1:117" ht="15">
      <c r="A201" s="256"/>
      <c r="B201" s="256"/>
      <c r="C201" s="256"/>
      <c r="D201" s="19"/>
      <c r="E201" s="19"/>
      <c r="F201" s="17"/>
      <c r="G201" s="17"/>
      <c r="H201" s="17"/>
      <c r="I201" s="19"/>
      <c r="J201" s="19"/>
      <c r="K201" s="19"/>
      <c r="L201" s="256"/>
      <c r="M201" s="256"/>
      <c r="N201" s="256"/>
      <c r="O201" s="256"/>
      <c r="P201" s="256"/>
      <c r="Q201" s="256"/>
      <c r="R201" s="256"/>
      <c r="S201" s="256"/>
      <c r="T201" s="256"/>
      <c r="U201" s="256"/>
      <c r="V201" s="256"/>
      <c r="W201" s="256"/>
      <c r="X201" s="256"/>
      <c r="Y201" s="255"/>
      <c r="Z201" s="255"/>
      <c r="AA201" s="255"/>
      <c r="AB201" s="255"/>
      <c r="AC201" s="255"/>
      <c r="AD201" s="255"/>
      <c r="AE201" s="255"/>
      <c r="AF201" s="255"/>
      <c r="AG201" s="260"/>
      <c r="AH201" s="260"/>
      <c r="AI201" s="260"/>
      <c r="AJ201" s="256"/>
      <c r="AK201" s="256"/>
      <c r="AL201" s="256"/>
      <c r="AM201" s="261"/>
      <c r="AN201" s="256"/>
      <c r="AO201" s="256"/>
      <c r="AP201" s="256"/>
      <c r="AQ201" s="256"/>
      <c r="AR201" s="256"/>
      <c r="AS201" s="256"/>
      <c r="AT201" s="256"/>
      <c r="AU201" s="256"/>
      <c r="AV201" s="256"/>
      <c r="AW201" s="256"/>
      <c r="AX201" s="256"/>
      <c r="AY201" s="256"/>
      <c r="AZ201" s="256"/>
      <c r="BA201" s="305"/>
      <c r="BB201" s="256"/>
      <c r="BC201" s="256"/>
      <c r="BD201" s="256"/>
      <c r="BE201" s="256"/>
      <c r="BF201" s="256"/>
      <c r="BG201" s="256"/>
      <c r="BH201" s="256"/>
      <c r="BI201" s="256"/>
      <c r="BJ201" s="256"/>
      <c r="BK201" s="256"/>
      <c r="BL201" s="256"/>
      <c r="BM201" s="256"/>
      <c r="BN201" s="256"/>
      <c r="BO201" s="256"/>
      <c r="BP201" s="256"/>
      <c r="BQ201" s="256"/>
      <c r="BR201" s="256"/>
      <c r="BS201" s="256"/>
      <c r="BT201" s="256"/>
      <c r="BU201" s="256"/>
      <c r="BV201" s="256"/>
      <c r="BW201" s="256"/>
      <c r="BX201" s="256"/>
      <c r="BY201" s="256"/>
      <c r="BZ201" s="256"/>
      <c r="CA201" s="256"/>
      <c r="CB201" s="256"/>
      <c r="CC201" s="256"/>
      <c r="CD201" s="256"/>
      <c r="CE201" s="256"/>
      <c r="CF201" s="256"/>
      <c r="CG201" s="256"/>
      <c r="CH201" s="256"/>
      <c r="CI201" s="256"/>
      <c r="CJ201" s="256"/>
      <c r="CK201" s="256"/>
      <c r="CL201" s="261"/>
      <c r="CM201" s="261"/>
      <c r="CN201" s="256"/>
      <c r="CO201" s="256"/>
      <c r="CP201" s="256"/>
      <c r="CQ201" s="256"/>
      <c r="CR201" s="256"/>
      <c r="CS201" s="256"/>
      <c r="CT201" s="256"/>
      <c r="CU201" s="256"/>
      <c r="CV201" s="256"/>
      <c r="CW201" s="256"/>
      <c r="CX201" s="261"/>
      <c r="CY201" s="256"/>
      <c r="CZ201" s="256"/>
      <c r="DA201" s="256"/>
      <c r="DF201" s="4"/>
      <c r="DG201" s="4"/>
      <c r="DH201" s="4"/>
      <c r="DI201" s="4"/>
      <c r="DJ201" s="4"/>
      <c r="DK201" s="4"/>
      <c r="DL201" s="4"/>
      <c r="DM201" s="4"/>
    </row>
    <row r="202" spans="1:117" ht="15">
      <c r="A202" s="256"/>
      <c r="B202" s="256"/>
      <c r="C202" s="256"/>
      <c r="D202" s="19"/>
      <c r="E202" s="19"/>
      <c r="F202" s="17"/>
      <c r="G202" s="17"/>
      <c r="H202" s="17"/>
      <c r="I202" s="19"/>
      <c r="J202" s="19"/>
      <c r="K202" s="19"/>
      <c r="L202" s="256"/>
      <c r="M202" s="256"/>
      <c r="N202" s="256"/>
      <c r="O202" s="256"/>
      <c r="P202" s="256"/>
      <c r="Q202" s="256"/>
      <c r="R202" s="256"/>
      <c r="S202" s="256"/>
      <c r="T202" s="256"/>
      <c r="U202" s="256"/>
      <c r="V202" s="256"/>
      <c r="W202" s="256"/>
      <c r="X202" s="256"/>
      <c r="Y202" s="255"/>
      <c r="Z202" s="255"/>
      <c r="AA202" s="255"/>
      <c r="AB202" s="255"/>
      <c r="AC202" s="255"/>
      <c r="AD202" s="255"/>
      <c r="AE202" s="255"/>
      <c r="AF202" s="255"/>
      <c r="AG202" s="260"/>
      <c r="AH202" s="260"/>
      <c r="AI202" s="260"/>
      <c r="AJ202" s="256"/>
      <c r="AK202" s="256"/>
      <c r="AL202" s="256"/>
      <c r="AM202" s="261"/>
      <c r="AN202" s="256"/>
      <c r="AO202" s="256"/>
      <c r="AP202" s="256"/>
      <c r="AQ202" s="256"/>
      <c r="AR202" s="256"/>
      <c r="AS202" s="256"/>
      <c r="AT202" s="256"/>
      <c r="AU202" s="256"/>
      <c r="AV202" s="256"/>
      <c r="AW202" s="256"/>
      <c r="AX202" s="256"/>
      <c r="AY202" s="256"/>
      <c r="AZ202" s="256"/>
      <c r="BA202" s="305"/>
      <c r="BB202" s="256"/>
      <c r="BC202" s="256"/>
      <c r="BD202" s="256"/>
      <c r="BE202" s="256"/>
      <c r="BF202" s="256"/>
      <c r="BG202" s="256"/>
      <c r="BH202" s="256"/>
      <c r="BI202" s="256"/>
      <c r="BJ202" s="256"/>
      <c r="BK202" s="256"/>
      <c r="BL202" s="256"/>
      <c r="BM202" s="256"/>
      <c r="BN202" s="256"/>
      <c r="BO202" s="256"/>
      <c r="BP202" s="256"/>
      <c r="BQ202" s="256"/>
      <c r="BR202" s="256"/>
      <c r="BS202" s="256"/>
      <c r="BT202" s="256"/>
      <c r="BU202" s="256"/>
      <c r="BV202" s="256"/>
      <c r="BW202" s="256"/>
      <c r="BX202" s="256"/>
      <c r="BY202" s="256"/>
      <c r="BZ202" s="256"/>
      <c r="CA202" s="256"/>
      <c r="CB202" s="256"/>
      <c r="CC202" s="256"/>
      <c r="CD202" s="256"/>
      <c r="CE202" s="256"/>
      <c r="CF202" s="256"/>
      <c r="CG202" s="256"/>
      <c r="CH202" s="256"/>
      <c r="CI202" s="256"/>
      <c r="CJ202" s="256"/>
      <c r="CK202" s="256"/>
      <c r="CL202" s="261"/>
      <c r="CM202" s="261"/>
      <c r="CN202" s="256"/>
      <c r="CO202" s="256"/>
      <c r="CP202" s="256"/>
      <c r="CQ202" s="256"/>
      <c r="CR202" s="256"/>
      <c r="CS202" s="256"/>
      <c r="CT202" s="256"/>
      <c r="CU202" s="256"/>
      <c r="CV202" s="256"/>
      <c r="CW202" s="256"/>
      <c r="CX202" s="261"/>
      <c r="CY202" s="256"/>
      <c r="CZ202" s="256"/>
      <c r="DA202" s="256"/>
      <c r="DF202" s="4"/>
      <c r="DG202" s="4"/>
      <c r="DH202" s="4"/>
      <c r="DI202" s="4"/>
      <c r="DJ202" s="4"/>
      <c r="DK202" s="4"/>
      <c r="DL202" s="4"/>
      <c r="DM202" s="4"/>
    </row>
    <row r="203" spans="1:117" ht="15">
      <c r="A203" s="256"/>
      <c r="B203" s="256"/>
      <c r="C203" s="256"/>
      <c r="D203" s="19"/>
      <c r="E203" s="19"/>
      <c r="F203" s="17"/>
      <c r="G203" s="17"/>
      <c r="H203" s="17"/>
      <c r="I203" s="19"/>
      <c r="J203" s="19"/>
      <c r="K203" s="19"/>
      <c r="L203" s="256"/>
      <c r="M203" s="256"/>
      <c r="N203" s="256"/>
      <c r="O203" s="256"/>
      <c r="P203" s="256"/>
      <c r="Q203" s="256"/>
      <c r="R203" s="256"/>
      <c r="S203" s="256"/>
      <c r="T203" s="256"/>
      <c r="U203" s="256"/>
      <c r="V203" s="256"/>
      <c r="W203" s="256"/>
      <c r="X203" s="256"/>
      <c r="Y203" s="255"/>
      <c r="Z203" s="255"/>
      <c r="AA203" s="255"/>
      <c r="AB203" s="255"/>
      <c r="AC203" s="255"/>
      <c r="AD203" s="255"/>
      <c r="AE203" s="255"/>
      <c r="AF203" s="255"/>
      <c r="AG203" s="260"/>
      <c r="AH203" s="260"/>
      <c r="AI203" s="260"/>
      <c r="AJ203" s="256"/>
      <c r="AK203" s="256"/>
      <c r="AL203" s="256"/>
      <c r="AM203" s="261"/>
      <c r="AN203" s="256"/>
      <c r="AO203" s="256"/>
      <c r="AP203" s="256"/>
      <c r="AQ203" s="256"/>
      <c r="AR203" s="256"/>
      <c r="AS203" s="256"/>
      <c r="AT203" s="256"/>
      <c r="AU203" s="256"/>
      <c r="AV203" s="256"/>
      <c r="AW203" s="256"/>
      <c r="AX203" s="256"/>
      <c r="AY203" s="256"/>
      <c r="AZ203" s="256"/>
      <c r="BA203" s="305"/>
      <c r="BB203" s="256"/>
      <c r="BC203" s="256"/>
      <c r="BD203" s="256"/>
      <c r="BE203" s="256"/>
      <c r="BF203" s="256"/>
      <c r="BG203" s="256"/>
      <c r="BH203" s="256"/>
      <c r="BI203" s="256"/>
      <c r="BJ203" s="256"/>
      <c r="BK203" s="256"/>
      <c r="BL203" s="256"/>
      <c r="BM203" s="256"/>
      <c r="BN203" s="256"/>
      <c r="BO203" s="256"/>
      <c r="BP203" s="256"/>
      <c r="BQ203" s="256"/>
      <c r="BR203" s="256"/>
      <c r="BS203" s="256"/>
      <c r="BT203" s="256"/>
      <c r="BU203" s="256"/>
      <c r="BV203" s="256"/>
      <c r="BW203" s="256"/>
      <c r="BX203" s="256"/>
      <c r="BY203" s="256"/>
      <c r="BZ203" s="256"/>
      <c r="CA203" s="256"/>
      <c r="CB203" s="256"/>
      <c r="CC203" s="256"/>
      <c r="CD203" s="256"/>
      <c r="CE203" s="256"/>
      <c r="CF203" s="256"/>
      <c r="CG203" s="256"/>
      <c r="CH203" s="256"/>
      <c r="CI203" s="256"/>
      <c r="CJ203" s="256"/>
      <c r="CK203" s="256"/>
      <c r="CL203" s="261"/>
      <c r="CM203" s="261"/>
      <c r="CN203" s="256"/>
      <c r="CO203" s="256"/>
      <c r="CP203" s="256"/>
      <c r="CQ203" s="256"/>
      <c r="CR203" s="256"/>
      <c r="CS203" s="256"/>
      <c r="CT203" s="256"/>
      <c r="CU203" s="256"/>
      <c r="CV203" s="256"/>
      <c r="CW203" s="256"/>
      <c r="CX203" s="261"/>
      <c r="CY203" s="256"/>
      <c r="CZ203" s="256"/>
      <c r="DA203" s="256"/>
      <c r="DF203" s="4"/>
      <c r="DG203" s="4"/>
      <c r="DH203" s="4"/>
      <c r="DI203" s="4"/>
      <c r="DJ203" s="4"/>
      <c r="DK203" s="4"/>
      <c r="DL203" s="4"/>
      <c r="DM203" s="4"/>
    </row>
    <row r="204" spans="1:117" ht="15">
      <c r="A204" s="256"/>
      <c r="B204" s="256"/>
      <c r="C204" s="256"/>
      <c r="D204" s="19"/>
      <c r="E204" s="19"/>
      <c r="F204" s="17"/>
      <c r="G204" s="17"/>
      <c r="H204" s="17"/>
      <c r="I204" s="19"/>
      <c r="J204" s="19"/>
      <c r="K204" s="19"/>
      <c r="L204" s="256"/>
      <c r="M204" s="256"/>
      <c r="N204" s="256"/>
      <c r="O204" s="256"/>
      <c r="P204" s="256"/>
      <c r="Q204" s="256"/>
      <c r="R204" s="256"/>
      <c r="S204" s="256"/>
      <c r="T204" s="256"/>
      <c r="U204" s="256"/>
      <c r="V204" s="256"/>
      <c r="W204" s="256"/>
      <c r="X204" s="256"/>
      <c r="Y204" s="255"/>
      <c r="Z204" s="255"/>
      <c r="AA204" s="255"/>
      <c r="AB204" s="255"/>
      <c r="AC204" s="255"/>
      <c r="AD204" s="255"/>
      <c r="AE204" s="255"/>
      <c r="AF204" s="255"/>
      <c r="AG204" s="260"/>
      <c r="AH204" s="260"/>
      <c r="AI204" s="260"/>
      <c r="AJ204" s="256"/>
      <c r="AK204" s="256"/>
      <c r="AL204" s="256"/>
      <c r="AM204" s="261"/>
      <c r="AN204" s="256"/>
      <c r="AO204" s="256"/>
      <c r="AP204" s="256"/>
      <c r="AQ204" s="256"/>
      <c r="AR204" s="256"/>
      <c r="AS204" s="256"/>
      <c r="AT204" s="256"/>
      <c r="AU204" s="256"/>
      <c r="AV204" s="256"/>
      <c r="AW204" s="256"/>
      <c r="AX204" s="256"/>
      <c r="AY204" s="256"/>
      <c r="AZ204" s="256"/>
      <c r="BA204" s="305"/>
      <c r="BB204" s="256"/>
      <c r="BC204" s="256"/>
      <c r="BD204" s="256"/>
      <c r="BE204" s="256"/>
      <c r="BF204" s="256"/>
      <c r="BG204" s="256"/>
      <c r="BH204" s="256"/>
      <c r="BI204" s="256"/>
      <c r="BJ204" s="256"/>
      <c r="BK204" s="256"/>
      <c r="BL204" s="256"/>
      <c r="BM204" s="256"/>
      <c r="BN204" s="256"/>
      <c r="BO204" s="256"/>
      <c r="BP204" s="256"/>
      <c r="BQ204" s="256"/>
      <c r="BR204" s="256"/>
      <c r="BS204" s="256"/>
      <c r="BT204" s="256"/>
      <c r="BU204" s="256"/>
      <c r="BV204" s="256"/>
      <c r="BW204" s="256"/>
      <c r="BX204" s="256"/>
      <c r="BY204" s="256"/>
      <c r="BZ204" s="256"/>
      <c r="CA204" s="256"/>
      <c r="CB204" s="256"/>
      <c r="CC204" s="256"/>
      <c r="CD204" s="256"/>
      <c r="CE204" s="256"/>
      <c r="CF204" s="256"/>
      <c r="CG204" s="256"/>
      <c r="CH204" s="256"/>
      <c r="CI204" s="256"/>
      <c r="CJ204" s="256"/>
      <c r="CK204" s="256"/>
      <c r="CL204" s="261"/>
      <c r="CM204" s="261"/>
      <c r="CN204" s="256"/>
      <c r="CO204" s="256"/>
      <c r="CP204" s="256"/>
      <c r="CQ204" s="256"/>
      <c r="CR204" s="256"/>
      <c r="CS204" s="256"/>
      <c r="CT204" s="256"/>
      <c r="CU204" s="256"/>
      <c r="CV204" s="256"/>
      <c r="CW204" s="256"/>
      <c r="CX204" s="261"/>
      <c r="CY204" s="256"/>
      <c r="CZ204" s="256"/>
      <c r="DA204" s="256"/>
      <c r="DF204" s="4"/>
      <c r="DG204" s="4"/>
      <c r="DH204" s="4"/>
      <c r="DI204" s="4"/>
      <c r="DJ204" s="4"/>
      <c r="DK204" s="4"/>
      <c r="DL204" s="4"/>
      <c r="DM204" s="4"/>
    </row>
    <row r="205" spans="1:117" ht="15">
      <c r="A205" s="256"/>
      <c r="B205" s="256"/>
      <c r="C205" s="256"/>
      <c r="D205" s="19"/>
      <c r="E205" s="19"/>
      <c r="F205" s="17"/>
      <c r="G205" s="17"/>
      <c r="H205" s="17"/>
      <c r="I205" s="19"/>
      <c r="J205" s="19"/>
      <c r="K205" s="19"/>
      <c r="L205" s="256"/>
      <c r="M205" s="256"/>
      <c r="N205" s="256"/>
      <c r="O205" s="256"/>
      <c r="P205" s="256"/>
      <c r="Q205" s="256"/>
      <c r="R205" s="256"/>
      <c r="S205" s="256"/>
      <c r="T205" s="256"/>
      <c r="U205" s="256"/>
      <c r="V205" s="256"/>
      <c r="W205" s="256"/>
      <c r="X205" s="256"/>
      <c r="Y205" s="255"/>
      <c r="Z205" s="255"/>
      <c r="AA205" s="255"/>
      <c r="AB205" s="255"/>
      <c r="AC205" s="255"/>
      <c r="AD205" s="255"/>
      <c r="AE205" s="255"/>
      <c r="AF205" s="255"/>
      <c r="AG205" s="260"/>
      <c r="AH205" s="260"/>
      <c r="AI205" s="260"/>
      <c r="AJ205" s="256"/>
      <c r="AK205" s="256"/>
      <c r="AL205" s="256"/>
      <c r="AM205" s="261"/>
      <c r="AN205" s="256"/>
      <c r="AO205" s="256"/>
      <c r="AP205" s="256"/>
      <c r="AQ205" s="256"/>
      <c r="AR205" s="256"/>
      <c r="AS205" s="256"/>
      <c r="AT205" s="256"/>
      <c r="AU205" s="256"/>
      <c r="AV205" s="256"/>
      <c r="AW205" s="256"/>
      <c r="AX205" s="256"/>
      <c r="AY205" s="256"/>
      <c r="AZ205" s="256"/>
      <c r="BA205" s="306"/>
      <c r="BB205" s="256"/>
      <c r="BC205" s="256"/>
      <c r="BD205" s="256"/>
      <c r="BE205" s="256"/>
      <c r="BF205" s="256"/>
      <c r="BG205" s="256"/>
      <c r="BH205" s="256"/>
      <c r="BI205" s="256"/>
      <c r="BJ205" s="256"/>
      <c r="BK205" s="256"/>
      <c r="BL205" s="256"/>
      <c r="BM205" s="256"/>
      <c r="BN205" s="256"/>
      <c r="BO205" s="256"/>
      <c r="BP205" s="256"/>
      <c r="BQ205" s="256"/>
      <c r="BR205" s="256"/>
      <c r="BS205" s="256"/>
      <c r="BT205" s="256"/>
      <c r="BU205" s="256"/>
      <c r="BV205" s="256"/>
      <c r="BW205" s="256"/>
      <c r="BX205" s="256"/>
      <c r="BY205" s="256"/>
      <c r="BZ205" s="256"/>
      <c r="CA205" s="256"/>
      <c r="CB205" s="256"/>
      <c r="CC205" s="256"/>
      <c r="CD205" s="256"/>
      <c r="CE205" s="256"/>
      <c r="CF205" s="256"/>
      <c r="CG205" s="256"/>
      <c r="CH205" s="256"/>
      <c r="CI205" s="256"/>
      <c r="CJ205" s="256"/>
      <c r="CK205" s="256"/>
      <c r="CL205" s="261"/>
      <c r="CM205" s="261"/>
      <c r="CN205" s="256"/>
      <c r="CO205" s="256"/>
      <c r="CP205" s="256"/>
      <c r="CQ205" s="256"/>
      <c r="CR205" s="256"/>
      <c r="CS205" s="256"/>
      <c r="CT205" s="256"/>
      <c r="CU205" s="256"/>
      <c r="CV205" s="256"/>
      <c r="CW205" s="256"/>
      <c r="CX205" s="261"/>
      <c r="CY205" s="256"/>
      <c r="CZ205" s="256"/>
      <c r="DA205" s="256"/>
      <c r="DF205" s="4"/>
      <c r="DG205" s="4"/>
      <c r="DH205" s="4"/>
      <c r="DI205" s="4"/>
      <c r="DJ205" s="4"/>
      <c r="DK205" s="4"/>
      <c r="DL205" s="4"/>
      <c r="DM205" s="4"/>
    </row>
    <row r="206" spans="1:117" ht="15">
      <c r="A206" s="256"/>
      <c r="B206" s="256"/>
      <c r="C206" s="256"/>
      <c r="D206" s="19"/>
      <c r="E206" s="19"/>
      <c r="F206" s="17"/>
      <c r="G206" s="17"/>
      <c r="H206" s="17"/>
      <c r="I206" s="19"/>
      <c r="J206" s="19"/>
      <c r="K206" s="19"/>
      <c r="L206" s="256"/>
      <c r="M206" s="256"/>
      <c r="N206" s="256"/>
      <c r="O206" s="256"/>
      <c r="P206" s="256"/>
      <c r="Q206" s="256"/>
      <c r="R206" s="256"/>
      <c r="S206" s="256"/>
      <c r="T206" s="256"/>
      <c r="U206" s="256"/>
      <c r="V206" s="256"/>
      <c r="W206" s="256"/>
      <c r="X206" s="256"/>
      <c r="Y206" s="255"/>
      <c r="Z206" s="255"/>
      <c r="AA206" s="255"/>
      <c r="AB206" s="255"/>
      <c r="AC206" s="255"/>
      <c r="AD206" s="255"/>
      <c r="AE206" s="255"/>
      <c r="AF206" s="255"/>
      <c r="AG206" s="260"/>
      <c r="AH206" s="260"/>
      <c r="AI206" s="260"/>
      <c r="AJ206" s="256"/>
      <c r="AK206" s="256"/>
      <c r="AL206" s="256"/>
      <c r="AM206" s="261"/>
      <c r="AN206" s="256"/>
      <c r="AO206" s="256"/>
      <c r="AP206" s="256"/>
      <c r="AQ206" s="256"/>
      <c r="AR206" s="256"/>
      <c r="AS206" s="256"/>
      <c r="AT206" s="256"/>
      <c r="AU206" s="256"/>
      <c r="AV206" s="256"/>
      <c r="AW206" s="256"/>
      <c r="AX206" s="256"/>
      <c r="AY206" s="256"/>
      <c r="AZ206" s="256"/>
      <c r="BA206" s="305"/>
      <c r="BB206" s="256"/>
      <c r="BC206" s="256"/>
      <c r="BD206" s="256"/>
      <c r="BE206" s="256"/>
      <c r="BF206" s="256"/>
      <c r="BG206" s="256"/>
      <c r="BH206" s="256"/>
      <c r="BI206" s="256"/>
      <c r="BJ206" s="256"/>
      <c r="BK206" s="256"/>
      <c r="BL206" s="256"/>
      <c r="BM206" s="256"/>
      <c r="BN206" s="256"/>
      <c r="BO206" s="256"/>
      <c r="BP206" s="256"/>
      <c r="BQ206" s="256"/>
      <c r="BR206" s="256"/>
      <c r="BS206" s="256"/>
      <c r="BT206" s="256"/>
      <c r="BU206" s="256"/>
      <c r="BV206" s="256"/>
      <c r="BW206" s="256"/>
      <c r="BX206" s="256"/>
      <c r="BY206" s="256"/>
      <c r="BZ206" s="256"/>
      <c r="CA206" s="256"/>
      <c r="CB206" s="256"/>
      <c r="CC206" s="256"/>
      <c r="CD206" s="256"/>
      <c r="CE206" s="256"/>
      <c r="CF206" s="256"/>
      <c r="CG206" s="256"/>
      <c r="CH206" s="256"/>
      <c r="CI206" s="256"/>
      <c r="CJ206" s="256"/>
      <c r="CK206" s="256"/>
      <c r="CL206" s="261"/>
      <c r="CM206" s="261"/>
      <c r="CN206" s="256"/>
      <c r="CO206" s="256"/>
      <c r="CP206" s="256"/>
      <c r="CQ206" s="256"/>
      <c r="CR206" s="256"/>
      <c r="CS206" s="256"/>
      <c r="CT206" s="256"/>
      <c r="CU206" s="256"/>
      <c r="CV206" s="256"/>
      <c r="CW206" s="256"/>
      <c r="CX206" s="261"/>
      <c r="CY206" s="256"/>
      <c r="CZ206" s="256"/>
      <c r="DA206" s="256"/>
      <c r="DF206" s="4"/>
      <c r="DG206" s="4"/>
      <c r="DH206" s="4"/>
      <c r="DI206" s="4"/>
      <c r="DJ206" s="4"/>
      <c r="DK206" s="4"/>
      <c r="DL206" s="4"/>
      <c r="DM206" s="4"/>
    </row>
    <row r="207" spans="1:117" ht="15">
      <c r="A207" s="256"/>
      <c r="B207" s="256"/>
      <c r="C207" s="256"/>
      <c r="D207" s="19"/>
      <c r="E207" s="19"/>
      <c r="F207" s="17"/>
      <c r="G207" s="17"/>
      <c r="H207" s="17"/>
      <c r="I207" s="19"/>
      <c r="J207" s="19"/>
      <c r="K207" s="19"/>
      <c r="L207" s="256"/>
      <c r="M207" s="256"/>
      <c r="N207" s="256"/>
      <c r="O207" s="256"/>
      <c r="P207" s="256"/>
      <c r="Q207" s="256"/>
      <c r="R207" s="256"/>
      <c r="S207" s="256"/>
      <c r="T207" s="256"/>
      <c r="U207" s="256"/>
      <c r="V207" s="256"/>
      <c r="W207" s="256"/>
      <c r="X207" s="256"/>
      <c r="Y207" s="255"/>
      <c r="Z207" s="255"/>
      <c r="AA207" s="255"/>
      <c r="AB207" s="255"/>
      <c r="AC207" s="255"/>
      <c r="AD207" s="255"/>
      <c r="AE207" s="255"/>
      <c r="AF207" s="255"/>
      <c r="AG207" s="260"/>
      <c r="AH207" s="260"/>
      <c r="AI207" s="260"/>
      <c r="AJ207" s="256"/>
      <c r="AK207" s="256"/>
      <c r="AL207" s="256"/>
      <c r="AM207" s="261"/>
      <c r="AN207" s="256"/>
      <c r="AO207" s="256"/>
      <c r="AP207" s="256"/>
      <c r="AQ207" s="256"/>
      <c r="AR207" s="256"/>
      <c r="AS207" s="256"/>
      <c r="AT207" s="256"/>
      <c r="AU207" s="256"/>
      <c r="AV207" s="256"/>
      <c r="AW207" s="256"/>
      <c r="AX207" s="256"/>
      <c r="AY207" s="256"/>
      <c r="AZ207" s="256"/>
      <c r="BA207" s="305"/>
      <c r="BB207" s="256"/>
      <c r="BC207" s="256"/>
      <c r="BD207" s="256"/>
      <c r="BE207" s="256"/>
      <c r="BF207" s="256"/>
      <c r="BG207" s="256"/>
      <c r="BH207" s="256"/>
      <c r="BI207" s="256"/>
      <c r="BJ207" s="256"/>
      <c r="BK207" s="256"/>
      <c r="BL207" s="256"/>
      <c r="BM207" s="256"/>
      <c r="BN207" s="256"/>
      <c r="BO207" s="256"/>
      <c r="BP207" s="256"/>
      <c r="BQ207" s="256"/>
      <c r="BR207" s="256"/>
      <c r="BS207" s="256"/>
      <c r="BT207" s="256"/>
      <c r="BU207" s="256"/>
      <c r="BV207" s="256"/>
      <c r="BW207" s="256"/>
      <c r="BX207" s="256"/>
      <c r="BY207" s="256"/>
      <c r="BZ207" s="256"/>
      <c r="CA207" s="256"/>
      <c r="CB207" s="256"/>
      <c r="CC207" s="256"/>
      <c r="CD207" s="256"/>
      <c r="CE207" s="256"/>
      <c r="CF207" s="256"/>
      <c r="CG207" s="256"/>
      <c r="CH207" s="256"/>
      <c r="CI207" s="256"/>
      <c r="CJ207" s="256"/>
      <c r="CK207" s="256"/>
      <c r="CL207" s="261"/>
      <c r="CM207" s="261"/>
      <c r="CN207" s="256"/>
      <c r="CO207" s="256"/>
      <c r="CP207" s="256"/>
      <c r="CQ207" s="256"/>
      <c r="CR207" s="256"/>
      <c r="CS207" s="256"/>
      <c r="CT207" s="256"/>
      <c r="CU207" s="256"/>
      <c r="CV207" s="256"/>
      <c r="CW207" s="256"/>
      <c r="CX207" s="261"/>
      <c r="CY207" s="256"/>
      <c r="CZ207" s="256"/>
      <c r="DA207" s="256"/>
      <c r="DF207" s="4"/>
      <c r="DG207" s="4"/>
      <c r="DH207" s="4"/>
      <c r="DI207" s="4"/>
      <c r="DJ207" s="4"/>
      <c r="DK207" s="4"/>
      <c r="DL207" s="4"/>
      <c r="DM207" s="4"/>
    </row>
    <row r="208" spans="1:117" ht="15">
      <c r="A208" s="256"/>
      <c r="B208" s="256"/>
      <c r="C208" s="256"/>
      <c r="D208" s="19"/>
      <c r="E208" s="19"/>
      <c r="F208" s="17"/>
      <c r="G208" s="17"/>
      <c r="H208" s="17"/>
      <c r="I208" s="19"/>
      <c r="J208" s="19"/>
      <c r="K208" s="19"/>
      <c r="L208" s="256"/>
      <c r="M208" s="256"/>
      <c r="N208" s="256"/>
      <c r="O208" s="256"/>
      <c r="P208" s="256"/>
      <c r="Q208" s="256"/>
      <c r="R208" s="256"/>
      <c r="S208" s="256"/>
      <c r="T208" s="256"/>
      <c r="U208" s="256"/>
      <c r="V208" s="256"/>
      <c r="W208" s="256"/>
      <c r="X208" s="256"/>
      <c r="Y208" s="255"/>
      <c r="Z208" s="255"/>
      <c r="AA208" s="255"/>
      <c r="AB208" s="255"/>
      <c r="AC208" s="255"/>
      <c r="AD208" s="255"/>
      <c r="AE208" s="255"/>
      <c r="AF208" s="255"/>
      <c r="AG208" s="260"/>
      <c r="AH208" s="260"/>
      <c r="AI208" s="260"/>
      <c r="AJ208" s="256"/>
      <c r="AK208" s="256"/>
      <c r="AL208" s="256"/>
      <c r="AM208" s="261"/>
      <c r="AN208" s="256"/>
      <c r="AO208" s="256"/>
      <c r="AP208" s="256"/>
      <c r="AQ208" s="256"/>
      <c r="AR208" s="256"/>
      <c r="AS208" s="256"/>
      <c r="AT208" s="256"/>
      <c r="AU208" s="256"/>
      <c r="AV208" s="256"/>
      <c r="AW208" s="256"/>
      <c r="AX208" s="256"/>
      <c r="AY208" s="256"/>
      <c r="AZ208" s="256"/>
      <c r="BA208" s="305"/>
      <c r="BB208" s="256"/>
      <c r="BC208" s="256"/>
      <c r="BD208" s="256"/>
      <c r="BE208" s="256"/>
      <c r="BF208" s="256"/>
      <c r="BG208" s="256"/>
      <c r="BH208" s="256"/>
      <c r="BI208" s="256"/>
      <c r="BJ208" s="256"/>
      <c r="BK208" s="256"/>
      <c r="BL208" s="256"/>
      <c r="BM208" s="256"/>
      <c r="BN208" s="256"/>
      <c r="BO208" s="256"/>
      <c r="BP208" s="256"/>
      <c r="BQ208" s="256"/>
      <c r="BR208" s="256"/>
      <c r="BS208" s="256"/>
      <c r="BT208" s="256"/>
      <c r="BU208" s="256"/>
      <c r="BV208" s="256"/>
      <c r="BW208" s="256"/>
      <c r="BX208" s="256"/>
      <c r="BY208" s="256"/>
      <c r="BZ208" s="256"/>
      <c r="CA208" s="256"/>
      <c r="CB208" s="256"/>
      <c r="CC208" s="256"/>
      <c r="CD208" s="256"/>
      <c r="CE208" s="256"/>
      <c r="CF208" s="256"/>
      <c r="CG208" s="256"/>
      <c r="CH208" s="256"/>
      <c r="CI208" s="256"/>
      <c r="CJ208" s="256"/>
      <c r="CK208" s="256"/>
      <c r="CL208" s="261"/>
      <c r="CM208" s="261"/>
      <c r="CN208" s="256"/>
      <c r="CO208" s="256"/>
      <c r="CP208" s="256"/>
      <c r="CQ208" s="256"/>
      <c r="CR208" s="256"/>
      <c r="CS208" s="256"/>
      <c r="CT208" s="256"/>
      <c r="CU208" s="256"/>
      <c r="CV208" s="256"/>
      <c r="CW208" s="256"/>
      <c r="CX208" s="261"/>
      <c r="CY208" s="256"/>
      <c r="CZ208" s="256"/>
      <c r="DA208" s="256"/>
      <c r="DF208" s="4"/>
      <c r="DG208" s="4"/>
      <c r="DH208" s="4"/>
      <c r="DI208" s="4"/>
      <c r="DJ208" s="4"/>
      <c r="DK208" s="4"/>
      <c r="DL208" s="4"/>
      <c r="DM208" s="4"/>
    </row>
    <row r="209" spans="1:117" ht="15">
      <c r="A209" s="256"/>
      <c r="B209" s="256"/>
      <c r="C209" s="256"/>
      <c r="D209" s="19"/>
      <c r="E209" s="19"/>
      <c r="F209" s="17"/>
      <c r="G209" s="17"/>
      <c r="H209" s="17"/>
      <c r="I209" s="19"/>
      <c r="J209" s="19"/>
      <c r="K209" s="19"/>
      <c r="L209" s="256"/>
      <c r="M209" s="256"/>
      <c r="N209" s="256"/>
      <c r="O209" s="256"/>
      <c r="P209" s="256"/>
      <c r="Q209" s="256"/>
      <c r="R209" s="256"/>
      <c r="S209" s="256"/>
      <c r="T209" s="256"/>
      <c r="U209" s="256"/>
      <c r="V209" s="256"/>
      <c r="W209" s="256"/>
      <c r="X209" s="256"/>
      <c r="Y209" s="255"/>
      <c r="Z209" s="255"/>
      <c r="AA209" s="255"/>
      <c r="AB209" s="255"/>
      <c r="AC209" s="255"/>
      <c r="AD209" s="255"/>
      <c r="AE209" s="255"/>
      <c r="AF209" s="255"/>
      <c r="AG209" s="260"/>
      <c r="AH209" s="260"/>
      <c r="AI209" s="260"/>
      <c r="AJ209" s="256"/>
      <c r="AK209" s="256"/>
      <c r="AL209" s="256"/>
      <c r="AM209" s="261"/>
      <c r="AN209" s="256"/>
      <c r="AO209" s="256"/>
      <c r="AP209" s="256"/>
      <c r="AQ209" s="256"/>
      <c r="AR209" s="256"/>
      <c r="AS209" s="256"/>
      <c r="AT209" s="256"/>
      <c r="AU209" s="256"/>
      <c r="AV209" s="256"/>
      <c r="AW209" s="256"/>
      <c r="AX209" s="256"/>
      <c r="AY209" s="256"/>
      <c r="AZ209" s="256"/>
      <c r="BA209" s="305"/>
      <c r="BB209" s="256"/>
      <c r="BC209" s="256"/>
      <c r="BD209" s="256"/>
      <c r="BE209" s="256"/>
      <c r="BF209" s="256"/>
      <c r="BG209" s="256"/>
      <c r="BH209" s="256"/>
      <c r="BI209" s="256"/>
      <c r="BJ209" s="256"/>
      <c r="BK209" s="256"/>
      <c r="BL209" s="256"/>
      <c r="BM209" s="256"/>
      <c r="BN209" s="256"/>
      <c r="BO209" s="256"/>
      <c r="BP209" s="256"/>
      <c r="BQ209" s="256"/>
      <c r="BR209" s="256"/>
      <c r="BS209" s="256"/>
      <c r="BT209" s="256"/>
      <c r="BU209" s="256"/>
      <c r="BV209" s="256"/>
      <c r="BW209" s="256"/>
      <c r="BX209" s="256"/>
      <c r="BY209" s="256"/>
      <c r="BZ209" s="256"/>
      <c r="CA209" s="256"/>
      <c r="CB209" s="256"/>
      <c r="CC209" s="256"/>
      <c r="CD209" s="256"/>
      <c r="CE209" s="256"/>
      <c r="CF209" s="256"/>
      <c r="CG209" s="256"/>
      <c r="CH209" s="256"/>
      <c r="CI209" s="256"/>
      <c r="CJ209" s="256"/>
      <c r="CK209" s="256"/>
      <c r="CL209" s="261"/>
      <c r="CM209" s="261"/>
      <c r="CN209" s="256"/>
      <c r="CO209" s="256"/>
      <c r="CP209" s="256"/>
      <c r="CQ209" s="256"/>
      <c r="CR209" s="256"/>
      <c r="CS209" s="256"/>
      <c r="CT209" s="256"/>
      <c r="CU209" s="256"/>
      <c r="CV209" s="256"/>
      <c r="CW209" s="256"/>
      <c r="CX209" s="261"/>
      <c r="CY209" s="256"/>
      <c r="CZ209" s="256"/>
      <c r="DA209" s="256"/>
      <c r="DF209" s="4"/>
      <c r="DG209" s="4"/>
      <c r="DH209" s="4"/>
      <c r="DI209" s="4"/>
      <c r="DJ209" s="4"/>
      <c r="DK209" s="4"/>
      <c r="DL209" s="4"/>
      <c r="DM209" s="4"/>
    </row>
    <row r="210" spans="1:117" ht="15">
      <c r="A210" s="256"/>
      <c r="B210" s="256"/>
      <c r="C210" s="256"/>
      <c r="D210" s="19"/>
      <c r="E210" s="19"/>
      <c r="F210" s="17"/>
      <c r="G210" s="17"/>
      <c r="H210" s="17"/>
      <c r="I210" s="19"/>
      <c r="J210" s="19"/>
      <c r="K210" s="19"/>
      <c r="L210" s="256"/>
      <c r="M210" s="256"/>
      <c r="N210" s="256"/>
      <c r="O210" s="256"/>
      <c r="P210" s="256"/>
      <c r="Q210" s="256"/>
      <c r="R210" s="256"/>
      <c r="S210" s="256"/>
      <c r="T210" s="256"/>
      <c r="U210" s="256"/>
      <c r="V210" s="256"/>
      <c r="W210" s="256"/>
      <c r="X210" s="256"/>
      <c r="Y210" s="255"/>
      <c r="Z210" s="255"/>
      <c r="AA210" s="255"/>
      <c r="AB210" s="255"/>
      <c r="AC210" s="255"/>
      <c r="AD210" s="255"/>
      <c r="AE210" s="255"/>
      <c r="AF210" s="255"/>
      <c r="AG210" s="260"/>
      <c r="AH210" s="260"/>
      <c r="AI210" s="260"/>
      <c r="AJ210" s="256"/>
      <c r="AK210" s="256"/>
      <c r="AL210" s="256"/>
      <c r="AM210" s="261"/>
      <c r="AN210" s="256"/>
      <c r="AO210" s="256"/>
      <c r="AP210" s="256"/>
      <c r="AQ210" s="256"/>
      <c r="AR210" s="256"/>
      <c r="AS210" s="256"/>
      <c r="AT210" s="256"/>
      <c r="AU210" s="256"/>
      <c r="AV210" s="256"/>
      <c r="AW210" s="256"/>
      <c r="AX210" s="256"/>
      <c r="AY210" s="256"/>
      <c r="AZ210" s="256"/>
      <c r="BA210" s="306"/>
      <c r="BB210" s="256"/>
      <c r="BC210" s="256"/>
      <c r="BD210" s="256"/>
      <c r="BE210" s="256"/>
      <c r="BF210" s="256"/>
      <c r="BG210" s="256"/>
      <c r="BH210" s="256"/>
      <c r="BI210" s="256"/>
      <c r="BJ210" s="256"/>
      <c r="BK210" s="256"/>
      <c r="BL210" s="256"/>
      <c r="BM210" s="256"/>
      <c r="BN210" s="256"/>
      <c r="BO210" s="256"/>
      <c r="BP210" s="256"/>
      <c r="BQ210" s="256"/>
      <c r="BR210" s="256"/>
      <c r="BS210" s="256"/>
      <c r="BT210" s="256"/>
      <c r="BU210" s="256"/>
      <c r="BV210" s="256"/>
      <c r="BW210" s="256"/>
      <c r="BX210" s="256"/>
      <c r="BY210" s="256"/>
      <c r="BZ210" s="256"/>
      <c r="CA210" s="256"/>
      <c r="CB210" s="256"/>
      <c r="CC210" s="256"/>
      <c r="CD210" s="256"/>
      <c r="CE210" s="256"/>
      <c r="CF210" s="256"/>
      <c r="CG210" s="256"/>
      <c r="CH210" s="256"/>
      <c r="CI210" s="256"/>
      <c r="CJ210" s="256"/>
      <c r="CK210" s="256"/>
      <c r="CL210" s="261"/>
      <c r="CM210" s="261"/>
      <c r="CN210" s="256"/>
      <c r="CO210" s="256"/>
      <c r="CP210" s="256"/>
      <c r="CQ210" s="256"/>
      <c r="CR210" s="256"/>
      <c r="CS210" s="256"/>
      <c r="CT210" s="256"/>
      <c r="CU210" s="256"/>
      <c r="CV210" s="256"/>
      <c r="CW210" s="256"/>
      <c r="CX210" s="261"/>
      <c r="CY210" s="256"/>
      <c r="CZ210" s="256"/>
      <c r="DA210" s="256"/>
      <c r="DF210" s="4"/>
      <c r="DG210" s="4"/>
      <c r="DH210" s="4"/>
      <c r="DI210" s="4"/>
      <c r="DJ210" s="4"/>
      <c r="DK210" s="4"/>
      <c r="DL210" s="4"/>
      <c r="DM210" s="4"/>
    </row>
    <row r="211" spans="1:117" ht="15">
      <c r="A211" s="256"/>
      <c r="B211" s="256"/>
      <c r="C211" s="256"/>
      <c r="D211" s="19"/>
      <c r="E211" s="19"/>
      <c r="F211" s="17"/>
      <c r="G211" s="17"/>
      <c r="H211" s="17"/>
      <c r="I211" s="19"/>
      <c r="J211" s="19"/>
      <c r="K211" s="19"/>
      <c r="L211" s="256"/>
      <c r="M211" s="256"/>
      <c r="N211" s="256"/>
      <c r="O211" s="256"/>
      <c r="P211" s="256"/>
      <c r="Q211" s="256"/>
      <c r="R211" s="256"/>
      <c r="S211" s="256"/>
      <c r="T211" s="256"/>
      <c r="U211" s="256"/>
      <c r="V211" s="256"/>
      <c r="W211" s="256"/>
      <c r="X211" s="256"/>
      <c r="Y211" s="255"/>
      <c r="Z211" s="255"/>
      <c r="AA211" s="255"/>
      <c r="AB211" s="255"/>
      <c r="AC211" s="255"/>
      <c r="AD211" s="255"/>
      <c r="AE211" s="255"/>
      <c r="AF211" s="255"/>
      <c r="AG211" s="260"/>
      <c r="AH211" s="260"/>
      <c r="AI211" s="260"/>
      <c r="AJ211" s="256"/>
      <c r="AK211" s="256"/>
      <c r="AL211" s="256"/>
      <c r="AM211" s="261"/>
      <c r="AN211" s="256"/>
      <c r="AO211" s="256"/>
      <c r="AP211" s="256"/>
      <c r="AQ211" s="256"/>
      <c r="AR211" s="256"/>
      <c r="AS211" s="256"/>
      <c r="AT211" s="256"/>
      <c r="AU211" s="256"/>
      <c r="AV211" s="256"/>
      <c r="AW211" s="256"/>
      <c r="AX211" s="256"/>
      <c r="AY211" s="256"/>
      <c r="AZ211" s="256"/>
      <c r="BA211" s="305"/>
      <c r="BB211" s="256"/>
      <c r="BC211" s="256"/>
      <c r="BD211" s="256"/>
      <c r="BE211" s="256"/>
      <c r="BF211" s="256"/>
      <c r="BG211" s="256"/>
      <c r="BH211" s="256"/>
      <c r="BI211" s="256"/>
      <c r="BJ211" s="256"/>
      <c r="BK211" s="256"/>
      <c r="BL211" s="256"/>
      <c r="BM211" s="256"/>
      <c r="BN211" s="256"/>
      <c r="BO211" s="256"/>
      <c r="BP211" s="256"/>
      <c r="BQ211" s="256"/>
      <c r="BR211" s="256"/>
      <c r="BS211" s="256"/>
      <c r="BT211" s="256"/>
      <c r="BU211" s="256"/>
      <c r="BV211" s="256"/>
      <c r="BW211" s="256"/>
      <c r="BX211" s="256"/>
      <c r="BY211" s="256"/>
      <c r="BZ211" s="256"/>
      <c r="CA211" s="256"/>
      <c r="CB211" s="256"/>
      <c r="CC211" s="256"/>
      <c r="CD211" s="256"/>
      <c r="CE211" s="256"/>
      <c r="CF211" s="256"/>
      <c r="CG211" s="256"/>
      <c r="CH211" s="256"/>
      <c r="CI211" s="256"/>
      <c r="CJ211" s="256"/>
      <c r="CK211" s="256"/>
      <c r="CL211" s="261"/>
      <c r="CM211" s="261"/>
      <c r="CN211" s="256"/>
      <c r="CO211" s="256"/>
      <c r="CP211" s="256"/>
      <c r="CQ211" s="256"/>
      <c r="CR211" s="256"/>
      <c r="CS211" s="256"/>
      <c r="CT211" s="256"/>
      <c r="CU211" s="256"/>
      <c r="CV211" s="256"/>
      <c r="CW211" s="256"/>
      <c r="CX211" s="261"/>
      <c r="CY211" s="256"/>
      <c r="CZ211" s="256"/>
      <c r="DA211" s="256"/>
      <c r="DF211" s="4"/>
      <c r="DG211" s="4"/>
      <c r="DH211" s="4"/>
      <c r="DI211" s="4"/>
      <c r="DJ211" s="4"/>
      <c r="DK211" s="4"/>
      <c r="DL211" s="4"/>
      <c r="DM211" s="4"/>
    </row>
    <row r="212" spans="1:117" ht="15">
      <c r="A212" s="256"/>
      <c r="B212" s="256"/>
      <c r="C212" s="256"/>
      <c r="D212" s="19"/>
      <c r="E212" s="19"/>
      <c r="F212" s="17"/>
      <c r="G212" s="17"/>
      <c r="H212" s="17"/>
      <c r="I212" s="19"/>
      <c r="J212" s="19"/>
      <c r="K212" s="19"/>
      <c r="L212" s="256"/>
      <c r="M212" s="256"/>
      <c r="N212" s="256"/>
      <c r="O212" s="256"/>
      <c r="P212" s="256"/>
      <c r="Q212" s="256"/>
      <c r="R212" s="256"/>
      <c r="S212" s="256"/>
      <c r="T212" s="256"/>
      <c r="U212" s="256"/>
      <c r="V212" s="256"/>
      <c r="W212" s="256"/>
      <c r="X212" s="256"/>
      <c r="Y212" s="255"/>
      <c r="Z212" s="255"/>
      <c r="AA212" s="255"/>
      <c r="AB212" s="255"/>
      <c r="AC212" s="255"/>
      <c r="AD212" s="255"/>
      <c r="AE212" s="255"/>
      <c r="AF212" s="255"/>
      <c r="AG212" s="260"/>
      <c r="AH212" s="260"/>
      <c r="AI212" s="260"/>
      <c r="AJ212" s="256"/>
      <c r="AK212" s="256"/>
      <c r="AL212" s="256"/>
      <c r="AM212" s="261"/>
      <c r="AN212" s="256"/>
      <c r="AO212" s="256"/>
      <c r="AP212" s="256"/>
      <c r="AQ212" s="256"/>
      <c r="AR212" s="256"/>
      <c r="AS212" s="256"/>
      <c r="AT212" s="256"/>
      <c r="AU212" s="256"/>
      <c r="AV212" s="256"/>
      <c r="AW212" s="256"/>
      <c r="AX212" s="256"/>
      <c r="AY212" s="256"/>
      <c r="AZ212" s="256"/>
      <c r="BA212" s="305"/>
      <c r="BB212" s="256"/>
      <c r="BC212" s="256"/>
      <c r="BD212" s="256"/>
      <c r="BE212" s="256"/>
      <c r="BF212" s="256"/>
      <c r="BG212" s="256"/>
      <c r="BH212" s="256"/>
      <c r="BI212" s="256"/>
      <c r="BJ212" s="256"/>
      <c r="BK212" s="256"/>
      <c r="BL212" s="256"/>
      <c r="BM212" s="256"/>
      <c r="BN212" s="256"/>
      <c r="BO212" s="256"/>
      <c r="BP212" s="256"/>
      <c r="BQ212" s="256"/>
      <c r="BR212" s="256"/>
      <c r="BS212" s="256"/>
      <c r="BT212" s="256"/>
      <c r="BU212" s="256"/>
      <c r="BV212" s="256"/>
      <c r="BW212" s="256"/>
      <c r="BX212" s="256"/>
      <c r="BY212" s="256"/>
      <c r="BZ212" s="256"/>
      <c r="CA212" s="256"/>
      <c r="CB212" s="256"/>
      <c r="CC212" s="256"/>
      <c r="CD212" s="256"/>
      <c r="CE212" s="256"/>
      <c r="CF212" s="256"/>
      <c r="CG212" s="256"/>
      <c r="CH212" s="256"/>
      <c r="CI212" s="256"/>
      <c r="CJ212" s="256"/>
      <c r="CK212" s="256"/>
      <c r="CL212" s="261"/>
      <c r="CM212" s="261"/>
      <c r="CN212" s="256"/>
      <c r="CO212" s="256"/>
      <c r="CP212" s="256"/>
      <c r="CQ212" s="256"/>
      <c r="CR212" s="256"/>
      <c r="CS212" s="256"/>
      <c r="CT212" s="256"/>
      <c r="CU212" s="256"/>
      <c r="CV212" s="256"/>
      <c r="CW212" s="256"/>
      <c r="CX212" s="261"/>
      <c r="CY212" s="256"/>
      <c r="CZ212" s="256"/>
      <c r="DA212" s="256"/>
      <c r="DF212" s="4"/>
      <c r="DG212" s="4"/>
      <c r="DH212" s="4"/>
      <c r="DI212" s="4"/>
      <c r="DJ212" s="4"/>
      <c r="DK212" s="4"/>
      <c r="DL212" s="4"/>
      <c r="DM212" s="4"/>
    </row>
    <row r="213" spans="1:117" ht="15">
      <c r="A213" s="256"/>
      <c r="B213" s="256"/>
      <c r="C213" s="256"/>
      <c r="D213" s="19"/>
      <c r="E213" s="19"/>
      <c r="F213" s="17"/>
      <c r="G213" s="17"/>
      <c r="H213" s="17"/>
      <c r="I213" s="19"/>
      <c r="J213" s="19"/>
      <c r="K213" s="19"/>
      <c r="L213" s="256"/>
      <c r="M213" s="256"/>
      <c r="N213" s="256"/>
      <c r="O213" s="256"/>
      <c r="P213" s="256"/>
      <c r="Q213" s="256"/>
      <c r="R213" s="256"/>
      <c r="S213" s="256"/>
      <c r="T213" s="256"/>
      <c r="U213" s="256"/>
      <c r="V213" s="256"/>
      <c r="W213" s="256"/>
      <c r="X213" s="256"/>
      <c r="Y213" s="255"/>
      <c r="Z213" s="255"/>
      <c r="AA213" s="255"/>
      <c r="AB213" s="255"/>
      <c r="AC213" s="255"/>
      <c r="AD213" s="255"/>
      <c r="AE213" s="255"/>
      <c r="AF213" s="255"/>
      <c r="AG213" s="260"/>
      <c r="AH213" s="260"/>
      <c r="AI213" s="260"/>
      <c r="AJ213" s="256"/>
      <c r="AK213" s="256"/>
      <c r="AL213" s="256"/>
      <c r="AM213" s="261"/>
      <c r="AN213" s="256"/>
      <c r="AO213" s="256"/>
      <c r="AP213" s="256"/>
      <c r="AQ213" s="256"/>
      <c r="AR213" s="256"/>
      <c r="AS213" s="256"/>
      <c r="AT213" s="256"/>
      <c r="AU213" s="256"/>
      <c r="AV213" s="256"/>
      <c r="AW213" s="256"/>
      <c r="AX213" s="256"/>
      <c r="AY213" s="256"/>
      <c r="AZ213" s="256"/>
      <c r="BA213" s="305"/>
      <c r="BB213" s="256"/>
      <c r="BC213" s="256"/>
      <c r="BD213" s="256"/>
      <c r="BE213" s="256"/>
      <c r="BF213" s="256"/>
      <c r="BG213" s="256"/>
      <c r="BH213" s="256"/>
      <c r="BI213" s="256"/>
      <c r="BJ213" s="256"/>
      <c r="BK213" s="256"/>
      <c r="BL213" s="256"/>
      <c r="BM213" s="256"/>
      <c r="BN213" s="256"/>
      <c r="BO213" s="256"/>
      <c r="BP213" s="256"/>
      <c r="BQ213" s="256"/>
      <c r="BR213" s="256"/>
      <c r="BS213" s="256"/>
      <c r="BT213" s="256"/>
      <c r="BU213" s="256"/>
      <c r="BV213" s="256"/>
      <c r="BW213" s="256"/>
      <c r="BX213" s="256"/>
      <c r="BY213" s="256"/>
      <c r="BZ213" s="256"/>
      <c r="CA213" s="256"/>
      <c r="CB213" s="256"/>
      <c r="CC213" s="256"/>
      <c r="CD213" s="256"/>
      <c r="CE213" s="256"/>
      <c r="CF213" s="256"/>
      <c r="CG213" s="256"/>
      <c r="CH213" s="256"/>
      <c r="CI213" s="256"/>
      <c r="CJ213" s="256"/>
      <c r="CK213" s="256"/>
      <c r="CL213" s="261"/>
      <c r="CM213" s="261"/>
      <c r="CN213" s="256"/>
      <c r="CO213" s="256"/>
      <c r="CP213" s="256"/>
      <c r="CQ213" s="256"/>
      <c r="CR213" s="256"/>
      <c r="CS213" s="256"/>
      <c r="CT213" s="256"/>
      <c r="CU213" s="256"/>
      <c r="CV213" s="256"/>
      <c r="CW213" s="256"/>
      <c r="CX213" s="261"/>
      <c r="CY213" s="256"/>
      <c r="CZ213" s="256"/>
      <c r="DA213" s="256"/>
      <c r="DF213" s="4"/>
      <c r="DG213" s="4"/>
      <c r="DH213" s="4"/>
      <c r="DI213" s="4"/>
      <c r="DJ213" s="4"/>
      <c r="DK213" s="4"/>
      <c r="DL213" s="4"/>
      <c r="DM213" s="4"/>
    </row>
    <row r="214" spans="1:117" ht="15">
      <c r="A214" s="256"/>
      <c r="B214" s="256"/>
      <c r="C214" s="256"/>
      <c r="D214" s="19"/>
      <c r="E214" s="19"/>
      <c r="F214" s="17"/>
      <c r="G214" s="17"/>
      <c r="H214" s="17"/>
      <c r="I214" s="19"/>
      <c r="J214" s="19"/>
      <c r="K214" s="19"/>
      <c r="L214" s="256"/>
      <c r="M214" s="256"/>
      <c r="N214" s="256"/>
      <c r="O214" s="256"/>
      <c r="P214" s="256"/>
      <c r="Q214" s="256"/>
      <c r="R214" s="256"/>
      <c r="S214" s="256"/>
      <c r="T214" s="256"/>
      <c r="U214" s="256"/>
      <c r="V214" s="256"/>
      <c r="W214" s="256"/>
      <c r="X214" s="256"/>
      <c r="Y214" s="255"/>
      <c r="Z214" s="255"/>
      <c r="AA214" s="255"/>
      <c r="AB214" s="255"/>
      <c r="AC214" s="255"/>
      <c r="AD214" s="255"/>
      <c r="AE214" s="255"/>
      <c r="AF214" s="255"/>
      <c r="AG214" s="260"/>
      <c r="AH214" s="260"/>
      <c r="AI214" s="260"/>
      <c r="AJ214" s="256"/>
      <c r="AK214" s="256"/>
      <c r="AL214" s="256"/>
      <c r="AM214" s="261"/>
      <c r="AN214" s="256"/>
      <c r="AO214" s="256"/>
      <c r="AP214" s="256"/>
      <c r="AQ214" s="256"/>
      <c r="AR214" s="256"/>
      <c r="AS214" s="256"/>
      <c r="AT214" s="256"/>
      <c r="AU214" s="256"/>
      <c r="AV214" s="256"/>
      <c r="AW214" s="256"/>
      <c r="AX214" s="256"/>
      <c r="AY214" s="256"/>
      <c r="AZ214" s="256"/>
      <c r="BA214" s="305"/>
      <c r="BB214" s="256"/>
      <c r="BC214" s="256"/>
      <c r="BD214" s="256"/>
      <c r="BE214" s="256"/>
      <c r="BF214" s="256"/>
      <c r="BG214" s="256"/>
      <c r="BH214" s="256"/>
      <c r="BI214" s="256"/>
      <c r="BJ214" s="256"/>
      <c r="BK214" s="256"/>
      <c r="BL214" s="256"/>
      <c r="BM214" s="256"/>
      <c r="BN214" s="256"/>
      <c r="BO214" s="256"/>
      <c r="BP214" s="256"/>
      <c r="BQ214" s="256"/>
      <c r="BR214" s="256"/>
      <c r="BS214" s="256"/>
      <c r="BT214" s="256"/>
      <c r="BU214" s="256"/>
      <c r="BV214" s="256"/>
      <c r="BW214" s="256"/>
      <c r="BX214" s="256"/>
      <c r="BY214" s="256"/>
      <c r="BZ214" s="256"/>
      <c r="CA214" s="256"/>
      <c r="CB214" s="256"/>
      <c r="CC214" s="256"/>
      <c r="CD214" s="256"/>
      <c r="CE214" s="256"/>
      <c r="CF214" s="256"/>
      <c r="CG214" s="256"/>
      <c r="CH214" s="256"/>
      <c r="CI214" s="256"/>
      <c r="CJ214" s="256"/>
      <c r="CK214" s="256"/>
      <c r="CL214" s="261"/>
      <c r="CM214" s="261"/>
      <c r="CN214" s="256"/>
      <c r="CO214" s="256"/>
      <c r="CP214" s="256"/>
      <c r="CQ214" s="256"/>
      <c r="CR214" s="256"/>
      <c r="CS214" s="256"/>
      <c r="CT214" s="256"/>
      <c r="CU214" s="256"/>
      <c r="CV214" s="256"/>
      <c r="CW214" s="256"/>
      <c r="CX214" s="261"/>
      <c r="CY214" s="256"/>
      <c r="CZ214" s="256"/>
      <c r="DA214" s="256"/>
      <c r="DF214" s="4"/>
      <c r="DG214" s="4"/>
      <c r="DH214" s="4"/>
      <c r="DI214" s="4"/>
      <c r="DJ214" s="4"/>
      <c r="DK214" s="4"/>
      <c r="DL214" s="4"/>
      <c r="DM214" s="4"/>
    </row>
    <row r="215" spans="1:117" ht="15">
      <c r="A215" s="256"/>
      <c r="B215" s="256"/>
      <c r="C215" s="256"/>
      <c r="D215" s="19"/>
      <c r="E215" s="19"/>
      <c r="F215" s="17"/>
      <c r="G215" s="17"/>
      <c r="H215" s="17"/>
      <c r="I215" s="19"/>
      <c r="J215" s="19"/>
      <c r="K215" s="19"/>
      <c r="L215" s="256"/>
      <c r="M215" s="256"/>
      <c r="N215" s="256"/>
      <c r="O215" s="256"/>
      <c r="P215" s="256"/>
      <c r="Q215" s="256"/>
      <c r="R215" s="256"/>
      <c r="S215" s="256"/>
      <c r="T215" s="256"/>
      <c r="U215" s="256"/>
      <c r="V215" s="256"/>
      <c r="W215" s="256"/>
      <c r="X215" s="256"/>
      <c r="Y215" s="255"/>
      <c r="Z215" s="255"/>
      <c r="AA215" s="255"/>
      <c r="AB215" s="255"/>
      <c r="AC215" s="255"/>
      <c r="AD215" s="255"/>
      <c r="AE215" s="255"/>
      <c r="AF215" s="255"/>
      <c r="AG215" s="260"/>
      <c r="AH215" s="260"/>
      <c r="AI215" s="260"/>
      <c r="AJ215" s="256"/>
      <c r="AK215" s="256"/>
      <c r="AL215" s="256"/>
      <c r="AM215" s="261"/>
      <c r="AN215" s="256"/>
      <c r="AO215" s="256"/>
      <c r="AP215" s="256"/>
      <c r="AQ215" s="256"/>
      <c r="AR215" s="256"/>
      <c r="AS215" s="256"/>
      <c r="AT215" s="256"/>
      <c r="AU215" s="256"/>
      <c r="AV215" s="256"/>
      <c r="AW215" s="256"/>
      <c r="AX215" s="256"/>
      <c r="AY215" s="256"/>
      <c r="AZ215" s="256"/>
      <c r="BA215" s="305"/>
      <c r="BB215" s="256"/>
      <c r="BC215" s="256"/>
      <c r="BD215" s="256"/>
      <c r="BE215" s="256"/>
      <c r="BF215" s="256"/>
      <c r="BG215" s="256"/>
      <c r="BH215" s="256"/>
      <c r="BI215" s="256"/>
      <c r="BJ215" s="256"/>
      <c r="BK215" s="256"/>
      <c r="BL215" s="256"/>
      <c r="BM215" s="256"/>
      <c r="BN215" s="256"/>
      <c r="BO215" s="256"/>
      <c r="BP215" s="256"/>
      <c r="BQ215" s="256"/>
      <c r="BR215" s="256"/>
      <c r="BS215" s="256"/>
      <c r="BT215" s="256"/>
      <c r="BU215" s="256"/>
      <c r="BV215" s="256"/>
      <c r="BW215" s="256"/>
      <c r="BX215" s="256"/>
      <c r="BY215" s="256"/>
      <c r="BZ215" s="256"/>
      <c r="CA215" s="256"/>
      <c r="CB215" s="256"/>
      <c r="CC215" s="256"/>
      <c r="CD215" s="256"/>
      <c r="CE215" s="256"/>
      <c r="CF215" s="256"/>
      <c r="CG215" s="256"/>
      <c r="CH215" s="256"/>
      <c r="CI215" s="256"/>
      <c r="CJ215" s="256"/>
      <c r="CK215" s="256"/>
      <c r="CL215" s="256"/>
      <c r="CM215" s="256"/>
      <c r="CN215" s="256"/>
      <c r="CO215" s="256"/>
      <c r="CP215" s="256"/>
      <c r="CQ215" s="256"/>
      <c r="CR215" s="256"/>
      <c r="CS215" s="256"/>
      <c r="CT215" s="256"/>
      <c r="CU215" s="256"/>
      <c r="CV215" s="256"/>
      <c r="CW215" s="256"/>
      <c r="CX215" s="261"/>
      <c r="CY215" s="256"/>
      <c r="CZ215" s="256"/>
      <c r="DA215" s="256"/>
      <c r="DF215" s="4"/>
      <c r="DG215" s="4"/>
      <c r="DH215" s="4"/>
      <c r="DI215" s="4"/>
      <c r="DJ215" s="4"/>
      <c r="DK215" s="4"/>
      <c r="DL215" s="4"/>
      <c r="DM215" s="4"/>
    </row>
    <row r="216" spans="1:117" ht="15">
      <c r="A216" s="256"/>
      <c r="B216" s="256"/>
      <c r="C216" s="256"/>
      <c r="D216" s="19"/>
      <c r="E216" s="19"/>
      <c r="F216" s="17"/>
      <c r="G216" s="17"/>
      <c r="H216" s="17"/>
      <c r="I216" s="19"/>
      <c r="J216" s="19"/>
      <c r="K216" s="19"/>
      <c r="L216" s="256"/>
      <c r="M216" s="256"/>
      <c r="N216" s="256"/>
      <c r="O216" s="256"/>
      <c r="P216" s="256"/>
      <c r="Q216" s="256"/>
      <c r="R216" s="256"/>
      <c r="S216" s="256"/>
      <c r="T216" s="256"/>
      <c r="U216" s="256"/>
      <c r="V216" s="256"/>
      <c r="W216" s="256"/>
      <c r="X216" s="256"/>
      <c r="Y216" s="255"/>
      <c r="Z216" s="255"/>
      <c r="AA216" s="255"/>
      <c r="AB216" s="255"/>
      <c r="AC216" s="255"/>
      <c r="AD216" s="255"/>
      <c r="AE216" s="255"/>
      <c r="AF216" s="255"/>
      <c r="AG216" s="260"/>
      <c r="AH216" s="260"/>
      <c r="AI216" s="260"/>
      <c r="AJ216" s="256"/>
      <c r="AK216" s="256"/>
      <c r="AL216" s="256"/>
      <c r="AM216" s="261"/>
      <c r="AN216" s="256"/>
      <c r="AO216" s="256"/>
      <c r="AP216" s="256"/>
      <c r="AQ216" s="256"/>
      <c r="AR216" s="256"/>
      <c r="AS216" s="256"/>
      <c r="AT216" s="256"/>
      <c r="AU216" s="256"/>
      <c r="AV216" s="256"/>
      <c r="AW216" s="256"/>
      <c r="AX216" s="256"/>
      <c r="AY216" s="256"/>
      <c r="AZ216" s="256"/>
      <c r="BA216" s="305"/>
      <c r="BB216" s="256"/>
      <c r="BC216" s="256"/>
      <c r="BD216" s="256"/>
      <c r="BE216" s="256"/>
      <c r="BF216" s="256"/>
      <c r="BG216" s="256"/>
      <c r="BH216" s="256"/>
      <c r="BI216" s="256"/>
      <c r="BJ216" s="256"/>
      <c r="BK216" s="256"/>
      <c r="BL216" s="256"/>
      <c r="BM216" s="256"/>
      <c r="BN216" s="256"/>
      <c r="BO216" s="256"/>
      <c r="BP216" s="256"/>
      <c r="BQ216" s="256"/>
      <c r="BR216" s="256"/>
      <c r="BS216" s="256"/>
      <c r="BT216" s="256"/>
      <c r="BU216" s="256"/>
      <c r="BV216" s="256"/>
      <c r="BW216" s="256"/>
      <c r="BX216" s="256"/>
      <c r="BY216" s="256"/>
      <c r="BZ216" s="256"/>
      <c r="CA216" s="256"/>
      <c r="CB216" s="256"/>
      <c r="CC216" s="256"/>
      <c r="CD216" s="256"/>
      <c r="CE216" s="256"/>
      <c r="CF216" s="256"/>
      <c r="CG216" s="256"/>
      <c r="CH216" s="256"/>
      <c r="CI216" s="256"/>
      <c r="CJ216" s="256"/>
      <c r="CK216" s="256"/>
      <c r="CL216" s="256"/>
      <c r="CM216" s="256"/>
      <c r="CN216" s="256"/>
      <c r="CO216" s="256"/>
      <c r="CP216" s="256"/>
      <c r="CQ216" s="256"/>
      <c r="CR216" s="256"/>
      <c r="CS216" s="256"/>
      <c r="CT216" s="256"/>
      <c r="CU216" s="256"/>
      <c r="CV216" s="256"/>
      <c r="CW216" s="256"/>
      <c r="CX216" s="261"/>
      <c r="CY216" s="256"/>
      <c r="CZ216" s="256"/>
      <c r="DA216" s="256"/>
      <c r="DF216" s="4"/>
      <c r="DG216" s="4"/>
      <c r="DH216" s="4"/>
      <c r="DI216" s="4"/>
      <c r="DJ216" s="4"/>
      <c r="DK216" s="4"/>
      <c r="DL216" s="4"/>
      <c r="DM216" s="4"/>
    </row>
    <row r="217" spans="1:117" ht="15">
      <c r="A217" s="256"/>
      <c r="B217" s="256"/>
      <c r="C217" s="256"/>
      <c r="D217" s="19"/>
      <c r="E217" s="19"/>
      <c r="F217" s="17"/>
      <c r="G217" s="17"/>
      <c r="H217" s="17"/>
      <c r="I217" s="19"/>
      <c r="J217" s="19"/>
      <c r="K217" s="19"/>
      <c r="L217" s="256"/>
      <c r="M217" s="256"/>
      <c r="N217" s="256"/>
      <c r="O217" s="256"/>
      <c r="P217" s="256"/>
      <c r="Q217" s="256"/>
      <c r="R217" s="256"/>
      <c r="S217" s="256"/>
      <c r="T217" s="256"/>
      <c r="U217" s="256"/>
      <c r="V217" s="256"/>
      <c r="W217" s="256"/>
      <c r="X217" s="256"/>
      <c r="Y217" s="255"/>
      <c r="Z217" s="255"/>
      <c r="AA217" s="255"/>
      <c r="AB217" s="255"/>
      <c r="AC217" s="255"/>
      <c r="AD217" s="255"/>
      <c r="AE217" s="255"/>
      <c r="AF217" s="255"/>
      <c r="AG217" s="260"/>
      <c r="AH217" s="260"/>
      <c r="AI217" s="260"/>
      <c r="AJ217" s="256"/>
      <c r="AK217" s="256"/>
      <c r="AL217" s="256"/>
      <c r="AM217" s="261"/>
      <c r="AN217" s="256"/>
      <c r="AO217" s="256"/>
      <c r="AP217" s="256"/>
      <c r="AQ217" s="256"/>
      <c r="AR217" s="256"/>
      <c r="AS217" s="256"/>
      <c r="AT217" s="256"/>
      <c r="AU217" s="256"/>
      <c r="AV217" s="256"/>
      <c r="AW217" s="256"/>
      <c r="AX217" s="256"/>
      <c r="AY217" s="256"/>
      <c r="AZ217" s="256"/>
      <c r="BA217" s="305"/>
      <c r="BB217" s="256"/>
      <c r="BC217" s="256"/>
      <c r="BD217" s="256"/>
      <c r="BE217" s="256"/>
      <c r="BF217" s="256"/>
      <c r="BG217" s="256"/>
      <c r="BH217" s="256"/>
      <c r="BI217" s="256"/>
      <c r="BJ217" s="256"/>
      <c r="BK217" s="256"/>
      <c r="BL217" s="256"/>
      <c r="BM217" s="256"/>
      <c r="BN217" s="256"/>
      <c r="BO217" s="256"/>
      <c r="BP217" s="256"/>
      <c r="BQ217" s="256"/>
      <c r="BR217" s="256"/>
      <c r="BS217" s="256"/>
      <c r="BT217" s="256"/>
      <c r="BU217" s="256"/>
      <c r="BV217" s="256"/>
      <c r="BW217" s="256"/>
      <c r="BX217" s="256"/>
      <c r="BY217" s="256"/>
      <c r="BZ217" s="256"/>
      <c r="CA217" s="256"/>
      <c r="CB217" s="256"/>
      <c r="CC217" s="256"/>
      <c r="CD217" s="256"/>
      <c r="CE217" s="256"/>
      <c r="CF217" s="256"/>
      <c r="CG217" s="256"/>
      <c r="CH217" s="256"/>
      <c r="CI217" s="256"/>
      <c r="CJ217" s="256"/>
      <c r="CK217" s="256"/>
      <c r="CL217" s="256"/>
      <c r="CM217" s="256"/>
      <c r="CN217" s="256"/>
      <c r="CO217" s="256"/>
      <c r="CP217" s="256"/>
      <c r="CQ217" s="256"/>
      <c r="CR217" s="256"/>
      <c r="CS217" s="256"/>
      <c r="CT217" s="256"/>
      <c r="CU217" s="256"/>
      <c r="CV217" s="256"/>
      <c r="CW217" s="256"/>
      <c r="CX217" s="261"/>
      <c r="CY217" s="256"/>
      <c r="CZ217" s="256"/>
      <c r="DA217" s="256"/>
      <c r="DF217" s="4"/>
      <c r="DG217" s="4"/>
      <c r="DH217" s="4"/>
      <c r="DI217" s="4"/>
      <c r="DJ217" s="4"/>
      <c r="DK217" s="4"/>
      <c r="DL217" s="4"/>
      <c r="DM217" s="4"/>
    </row>
    <row r="218" spans="1:117" ht="15">
      <c r="A218" s="256"/>
      <c r="B218" s="256"/>
      <c r="C218" s="256"/>
      <c r="D218" s="19"/>
      <c r="E218" s="19"/>
      <c r="F218" s="17"/>
      <c r="G218" s="17"/>
      <c r="H218" s="17"/>
      <c r="I218" s="19"/>
      <c r="J218" s="19"/>
      <c r="K218" s="19"/>
      <c r="L218" s="256"/>
      <c r="M218" s="256"/>
      <c r="N218" s="256"/>
      <c r="O218" s="256"/>
      <c r="P218" s="256"/>
      <c r="Q218" s="256"/>
      <c r="R218" s="256"/>
      <c r="S218" s="256"/>
      <c r="T218" s="256"/>
      <c r="U218" s="256"/>
      <c r="V218" s="256"/>
      <c r="W218" s="256"/>
      <c r="X218" s="256"/>
      <c r="Y218" s="255"/>
      <c r="Z218" s="255"/>
      <c r="AA218" s="255"/>
      <c r="AB218" s="255"/>
      <c r="AC218" s="255"/>
      <c r="AD218" s="255"/>
      <c r="AE218" s="255"/>
      <c r="AF218" s="255"/>
      <c r="AG218" s="260"/>
      <c r="AH218" s="260"/>
      <c r="AI218" s="260"/>
      <c r="AJ218" s="256"/>
      <c r="AK218" s="256"/>
      <c r="AL218" s="256"/>
      <c r="AM218" s="261"/>
      <c r="AN218" s="256"/>
      <c r="AO218" s="256"/>
      <c r="AP218" s="256"/>
      <c r="AQ218" s="256"/>
      <c r="AR218" s="256"/>
      <c r="AS218" s="256"/>
      <c r="AT218" s="256"/>
      <c r="AU218" s="256"/>
      <c r="AV218" s="256"/>
      <c r="AW218" s="256"/>
      <c r="AX218" s="256"/>
      <c r="AY218" s="256"/>
      <c r="AZ218" s="256"/>
      <c r="BA218" s="306"/>
      <c r="BB218" s="256"/>
      <c r="BC218" s="256"/>
      <c r="BD218" s="256"/>
      <c r="BE218" s="256"/>
      <c r="BF218" s="256"/>
      <c r="BG218" s="256"/>
      <c r="BH218" s="256"/>
      <c r="BI218" s="256"/>
      <c r="BJ218" s="256"/>
      <c r="BK218" s="256"/>
      <c r="BL218" s="256"/>
      <c r="BM218" s="256"/>
      <c r="BN218" s="256"/>
      <c r="BO218" s="256"/>
      <c r="BP218" s="256"/>
      <c r="BQ218" s="256"/>
      <c r="BR218" s="256"/>
      <c r="BS218" s="256"/>
      <c r="BT218" s="256"/>
      <c r="BU218" s="256"/>
      <c r="BV218" s="256"/>
      <c r="BW218" s="256"/>
      <c r="BX218" s="256"/>
      <c r="BY218" s="256"/>
      <c r="BZ218" s="256"/>
      <c r="CA218" s="256"/>
      <c r="CB218" s="256"/>
      <c r="CC218" s="256"/>
      <c r="CD218" s="256"/>
      <c r="CE218" s="256"/>
      <c r="CF218" s="256"/>
      <c r="CG218" s="256"/>
      <c r="CH218" s="256"/>
      <c r="CI218" s="256"/>
      <c r="CJ218" s="256"/>
      <c r="CK218" s="256"/>
      <c r="CL218" s="256"/>
      <c r="CM218" s="256"/>
      <c r="CN218" s="256"/>
      <c r="CO218" s="256"/>
      <c r="CP218" s="256"/>
      <c r="CQ218" s="256"/>
      <c r="CR218" s="256"/>
      <c r="CS218" s="256"/>
      <c r="CT218" s="256"/>
      <c r="CU218" s="256"/>
      <c r="CV218" s="256"/>
      <c r="CW218" s="256"/>
      <c r="CX218" s="261"/>
      <c r="CY218" s="256"/>
      <c r="CZ218" s="256"/>
      <c r="DA218" s="256"/>
      <c r="DF218" s="4"/>
      <c r="DG218" s="4"/>
      <c r="DH218" s="4"/>
      <c r="DI218" s="4"/>
      <c r="DJ218" s="4"/>
      <c r="DK218" s="4"/>
      <c r="DL218" s="4"/>
      <c r="DM218" s="4"/>
    </row>
    <row r="219" spans="1:117" ht="15">
      <c r="A219" s="256"/>
      <c r="B219" s="256"/>
      <c r="C219" s="256"/>
      <c r="D219" s="19"/>
      <c r="E219" s="19"/>
      <c r="F219" s="17"/>
      <c r="G219" s="17"/>
      <c r="H219" s="17"/>
      <c r="I219" s="19"/>
      <c r="J219" s="19"/>
      <c r="K219" s="19"/>
      <c r="L219" s="256"/>
      <c r="M219" s="256"/>
      <c r="N219" s="256"/>
      <c r="O219" s="256"/>
      <c r="P219" s="256"/>
      <c r="Q219" s="256"/>
      <c r="R219" s="256"/>
      <c r="S219" s="256"/>
      <c r="T219" s="256"/>
      <c r="U219" s="256"/>
      <c r="V219" s="256"/>
      <c r="W219" s="256"/>
      <c r="X219" s="256"/>
      <c r="Y219" s="255"/>
      <c r="Z219" s="255"/>
      <c r="AA219" s="255"/>
      <c r="AB219" s="255"/>
      <c r="AC219" s="255"/>
      <c r="AD219" s="255"/>
      <c r="AE219" s="255"/>
      <c r="AF219" s="255"/>
      <c r="AG219" s="260"/>
      <c r="AH219" s="260"/>
      <c r="AI219" s="260"/>
      <c r="AJ219" s="256"/>
      <c r="AK219" s="256"/>
      <c r="AL219" s="256"/>
      <c r="AM219" s="261"/>
      <c r="AN219" s="256"/>
      <c r="AO219" s="256"/>
      <c r="AP219" s="256"/>
      <c r="AQ219" s="256"/>
      <c r="AR219" s="256"/>
      <c r="AS219" s="256"/>
      <c r="AT219" s="256"/>
      <c r="AU219" s="256"/>
      <c r="AV219" s="256"/>
      <c r="AW219" s="256"/>
      <c r="AX219" s="256"/>
      <c r="AY219" s="256"/>
      <c r="AZ219" s="256"/>
      <c r="BA219" s="308"/>
      <c r="BB219" s="256"/>
      <c r="BC219" s="256"/>
      <c r="BD219" s="256"/>
      <c r="BE219" s="256"/>
      <c r="BF219" s="256"/>
      <c r="BG219" s="256"/>
      <c r="BH219" s="256"/>
      <c r="BI219" s="256"/>
      <c r="BJ219" s="256"/>
      <c r="BK219" s="256"/>
      <c r="BL219" s="256"/>
      <c r="BM219" s="256"/>
      <c r="BN219" s="256"/>
      <c r="BO219" s="256"/>
      <c r="BP219" s="256"/>
      <c r="BQ219" s="256"/>
      <c r="BR219" s="256"/>
      <c r="BS219" s="256"/>
      <c r="BT219" s="256"/>
      <c r="BU219" s="256"/>
      <c r="BV219" s="256"/>
      <c r="BW219" s="256"/>
      <c r="BX219" s="256"/>
      <c r="BY219" s="256"/>
      <c r="BZ219" s="256"/>
      <c r="CA219" s="256"/>
      <c r="CB219" s="256"/>
      <c r="CC219" s="256"/>
      <c r="CD219" s="256"/>
      <c r="CE219" s="256"/>
      <c r="CF219" s="256"/>
      <c r="CG219" s="256"/>
      <c r="CH219" s="256"/>
      <c r="CI219" s="256"/>
      <c r="CJ219" s="256"/>
      <c r="CK219" s="256"/>
      <c r="CL219" s="256"/>
      <c r="CM219" s="256"/>
      <c r="CN219" s="256"/>
      <c r="CO219" s="256"/>
      <c r="CP219" s="256"/>
      <c r="CQ219" s="256"/>
      <c r="CR219" s="256"/>
      <c r="CS219" s="256"/>
      <c r="CT219" s="256"/>
      <c r="CU219" s="256"/>
      <c r="CV219" s="256"/>
      <c r="CW219" s="256"/>
      <c r="CX219" s="261"/>
      <c r="CY219" s="256"/>
      <c r="CZ219" s="256"/>
      <c r="DA219" s="256"/>
      <c r="DF219" s="4"/>
      <c r="DG219" s="4"/>
      <c r="DH219" s="4"/>
      <c r="DI219" s="4"/>
      <c r="DJ219" s="4"/>
      <c r="DK219" s="4"/>
      <c r="DL219" s="4"/>
      <c r="DM219" s="4"/>
    </row>
    <row r="220" spans="1:117" ht="15">
      <c r="A220" s="256"/>
      <c r="B220" s="256"/>
      <c r="C220" s="256"/>
      <c r="D220" s="19"/>
      <c r="E220" s="19"/>
      <c r="F220" s="17"/>
      <c r="G220" s="17"/>
      <c r="H220" s="17"/>
      <c r="I220" s="19"/>
      <c r="J220" s="19"/>
      <c r="K220" s="19"/>
      <c r="L220" s="256"/>
      <c r="M220" s="256"/>
      <c r="N220" s="256"/>
      <c r="O220" s="256"/>
      <c r="P220" s="256"/>
      <c r="Q220" s="256"/>
      <c r="R220" s="256"/>
      <c r="S220" s="256"/>
      <c r="T220" s="256"/>
      <c r="U220" s="256"/>
      <c r="V220" s="256"/>
      <c r="W220" s="256"/>
      <c r="X220" s="256"/>
      <c r="Y220" s="255"/>
      <c r="Z220" s="255"/>
      <c r="AA220" s="255"/>
      <c r="AB220" s="255"/>
      <c r="AC220" s="255"/>
      <c r="AD220" s="255"/>
      <c r="AE220" s="255"/>
      <c r="AF220" s="255"/>
      <c r="AG220" s="260"/>
      <c r="AH220" s="260"/>
      <c r="AI220" s="260"/>
      <c r="AJ220" s="256"/>
      <c r="AK220" s="256"/>
      <c r="AL220" s="256"/>
      <c r="AM220" s="261"/>
      <c r="AN220" s="256"/>
      <c r="AO220" s="256"/>
      <c r="AP220" s="256"/>
      <c r="AQ220" s="256"/>
      <c r="AR220" s="256"/>
      <c r="AS220" s="256"/>
      <c r="AT220" s="256"/>
      <c r="AU220" s="256"/>
      <c r="AV220" s="256"/>
      <c r="AW220" s="256"/>
      <c r="AX220" s="256"/>
      <c r="AY220" s="256"/>
      <c r="AZ220" s="256"/>
      <c r="BA220" s="308"/>
      <c r="BB220" s="256"/>
      <c r="BC220" s="256"/>
      <c r="BD220" s="256"/>
      <c r="BE220" s="256"/>
      <c r="BF220" s="256"/>
      <c r="BG220" s="256"/>
      <c r="BH220" s="256"/>
      <c r="BI220" s="256"/>
      <c r="BJ220" s="256"/>
      <c r="BK220" s="256"/>
      <c r="BL220" s="256"/>
      <c r="BM220" s="256"/>
      <c r="BN220" s="256"/>
      <c r="BO220" s="256"/>
      <c r="BP220" s="256"/>
      <c r="BQ220" s="256"/>
      <c r="BR220" s="256"/>
      <c r="BS220" s="256"/>
      <c r="BT220" s="256"/>
      <c r="BU220" s="256"/>
      <c r="BV220" s="256"/>
      <c r="BW220" s="256"/>
      <c r="BX220" s="256"/>
      <c r="BY220" s="256"/>
      <c r="BZ220" s="256"/>
      <c r="CA220" s="256"/>
      <c r="CB220" s="256"/>
      <c r="CC220" s="256"/>
      <c r="CD220" s="256"/>
      <c r="CE220" s="256"/>
      <c r="CF220" s="256"/>
      <c r="CG220" s="256"/>
      <c r="CH220" s="256"/>
      <c r="CI220" s="256"/>
      <c r="CJ220" s="256"/>
      <c r="CK220" s="256"/>
      <c r="CL220" s="256"/>
      <c r="CM220" s="256"/>
      <c r="CN220" s="256"/>
      <c r="CO220" s="256"/>
      <c r="CP220" s="256"/>
      <c r="CQ220" s="256"/>
      <c r="CR220" s="256"/>
      <c r="CS220" s="256"/>
      <c r="CT220" s="256"/>
      <c r="CU220" s="256"/>
      <c r="CV220" s="256"/>
      <c r="CW220" s="256"/>
      <c r="CX220" s="261"/>
      <c r="CY220" s="256"/>
      <c r="CZ220" s="256"/>
      <c r="DA220" s="256"/>
      <c r="DF220" s="4"/>
      <c r="DG220" s="4"/>
      <c r="DH220" s="4"/>
      <c r="DI220" s="4"/>
      <c r="DJ220" s="4"/>
      <c r="DK220" s="4"/>
      <c r="DL220" s="4"/>
      <c r="DM220" s="4"/>
    </row>
    <row r="221" spans="1:117" ht="15">
      <c r="A221" s="256"/>
      <c r="B221" s="256"/>
      <c r="C221" s="256"/>
      <c r="D221" s="19"/>
      <c r="E221" s="19"/>
      <c r="F221" s="17"/>
      <c r="G221" s="17"/>
      <c r="H221" s="17"/>
      <c r="I221" s="19"/>
      <c r="J221" s="19"/>
      <c r="K221" s="19"/>
      <c r="L221" s="256"/>
      <c r="M221" s="256"/>
      <c r="N221" s="256"/>
      <c r="O221" s="256"/>
      <c r="P221" s="256"/>
      <c r="Q221" s="256"/>
      <c r="R221" s="256"/>
      <c r="S221" s="256"/>
      <c r="T221" s="256"/>
      <c r="U221" s="256"/>
      <c r="V221" s="256"/>
      <c r="W221" s="256"/>
      <c r="X221" s="256"/>
      <c r="Y221" s="255"/>
      <c r="Z221" s="255"/>
      <c r="AA221" s="255"/>
      <c r="AB221" s="255"/>
      <c r="AC221" s="255"/>
      <c r="AD221" s="255"/>
      <c r="AE221" s="255"/>
      <c r="AF221" s="255"/>
      <c r="AG221" s="260"/>
      <c r="AH221" s="260"/>
      <c r="AI221" s="260"/>
      <c r="AJ221" s="256"/>
      <c r="AK221" s="256"/>
      <c r="AL221" s="256"/>
      <c r="AM221" s="261"/>
      <c r="AN221" s="256"/>
      <c r="AO221" s="256"/>
      <c r="AP221" s="256"/>
      <c r="AQ221" s="256"/>
      <c r="AR221" s="256"/>
      <c r="AS221" s="256"/>
      <c r="AT221" s="256"/>
      <c r="AU221" s="256"/>
      <c r="AV221" s="256"/>
      <c r="AW221" s="256"/>
      <c r="AX221" s="256"/>
      <c r="AY221" s="256"/>
      <c r="AZ221" s="256"/>
      <c r="BA221" s="256"/>
      <c r="BB221" s="256"/>
      <c r="BC221" s="256"/>
      <c r="BD221" s="256"/>
      <c r="BE221" s="256"/>
      <c r="BF221" s="256"/>
      <c r="BG221" s="256"/>
      <c r="BH221" s="256"/>
      <c r="BI221" s="256"/>
      <c r="BJ221" s="256"/>
      <c r="BK221" s="256"/>
      <c r="BL221" s="256"/>
      <c r="BM221" s="256"/>
      <c r="BN221" s="256"/>
      <c r="BO221" s="256"/>
      <c r="BP221" s="256"/>
      <c r="BQ221" s="256"/>
      <c r="BR221" s="256"/>
      <c r="BS221" s="256"/>
      <c r="BT221" s="256"/>
      <c r="BU221" s="256"/>
      <c r="BV221" s="256"/>
      <c r="BW221" s="256"/>
      <c r="BX221" s="256"/>
      <c r="BY221" s="256"/>
      <c r="BZ221" s="256"/>
      <c r="CA221" s="256"/>
      <c r="CB221" s="256"/>
      <c r="CC221" s="256"/>
      <c r="CD221" s="256"/>
      <c r="CE221" s="256"/>
      <c r="CF221" s="256"/>
      <c r="CG221" s="256"/>
      <c r="CH221" s="256"/>
      <c r="CI221" s="256"/>
      <c r="CJ221" s="256"/>
      <c r="CK221" s="256"/>
      <c r="CL221" s="256"/>
      <c r="CM221" s="256"/>
      <c r="CN221" s="256"/>
      <c r="CO221" s="256"/>
      <c r="CP221" s="256"/>
      <c r="CQ221" s="256"/>
      <c r="CR221" s="256"/>
      <c r="CS221" s="256"/>
      <c r="CT221" s="256"/>
      <c r="CU221" s="256"/>
      <c r="CV221" s="256"/>
      <c r="CW221" s="256"/>
      <c r="CX221" s="261"/>
      <c r="CY221" s="256"/>
      <c r="CZ221" s="256"/>
      <c r="DA221" s="256"/>
      <c r="DF221" s="4"/>
      <c r="DG221" s="4"/>
      <c r="DH221" s="4"/>
      <c r="DI221" s="4"/>
      <c r="DJ221" s="4"/>
      <c r="DK221" s="4"/>
      <c r="DL221" s="4"/>
      <c r="DM221" s="4"/>
    </row>
    <row r="222" spans="1:117" ht="15">
      <c r="A222" s="256"/>
      <c r="B222" s="256"/>
      <c r="C222" s="256"/>
      <c r="D222" s="256"/>
      <c r="E222" s="256"/>
      <c r="F222" s="261"/>
      <c r="G222" s="261"/>
      <c r="H222" s="261"/>
      <c r="I222" s="256"/>
      <c r="J222" s="256"/>
      <c r="K222" s="256"/>
      <c r="L222" s="256"/>
      <c r="M222" s="256"/>
      <c r="N222" s="256"/>
      <c r="O222" s="256"/>
      <c r="P222" s="256"/>
      <c r="Q222" s="256"/>
      <c r="R222" s="256"/>
      <c r="S222" s="256"/>
      <c r="T222" s="256"/>
      <c r="U222" s="256"/>
      <c r="V222" s="256"/>
      <c r="W222" s="256"/>
      <c r="X222" s="256"/>
      <c r="Y222" s="255"/>
      <c r="Z222" s="255"/>
      <c r="AA222" s="255"/>
      <c r="AB222" s="255"/>
      <c r="AC222" s="255"/>
      <c r="AD222" s="255"/>
      <c r="AE222" s="255"/>
      <c r="AF222" s="255"/>
      <c r="AG222" s="260"/>
      <c r="AH222" s="260"/>
      <c r="AI222" s="260"/>
      <c r="AJ222" s="256"/>
      <c r="AK222" s="256"/>
      <c r="AL222" s="256"/>
      <c r="AM222" s="261"/>
      <c r="AN222" s="256"/>
      <c r="AO222" s="256"/>
      <c r="AP222" s="256"/>
      <c r="AQ222" s="256"/>
      <c r="AR222" s="256"/>
      <c r="AS222" s="256"/>
      <c r="AT222" s="256"/>
      <c r="AU222" s="256"/>
      <c r="AV222" s="256"/>
      <c r="AW222" s="256"/>
      <c r="AX222" s="256"/>
      <c r="AY222" s="256"/>
      <c r="AZ222" s="256"/>
      <c r="BA222" s="256"/>
      <c r="BB222" s="256"/>
      <c r="BC222" s="256"/>
      <c r="BD222" s="256"/>
      <c r="BE222" s="256"/>
      <c r="BF222" s="256"/>
      <c r="BG222" s="256"/>
      <c r="BH222" s="256"/>
      <c r="BI222" s="256"/>
      <c r="BJ222" s="256"/>
      <c r="BK222" s="256"/>
      <c r="BL222" s="256"/>
      <c r="BM222" s="256"/>
      <c r="BN222" s="256"/>
      <c r="BO222" s="256"/>
      <c r="BP222" s="256"/>
      <c r="BQ222" s="256"/>
      <c r="BR222" s="256"/>
      <c r="BS222" s="256"/>
      <c r="BT222" s="256"/>
      <c r="BU222" s="256"/>
      <c r="BV222" s="256"/>
      <c r="BW222" s="256"/>
      <c r="BX222" s="256"/>
      <c r="BY222" s="256"/>
      <c r="BZ222" s="256"/>
      <c r="CA222" s="256"/>
      <c r="CB222" s="256"/>
      <c r="CC222" s="256"/>
      <c r="CD222" s="256"/>
      <c r="CE222" s="256"/>
      <c r="CF222" s="256"/>
      <c r="CG222" s="256"/>
      <c r="CH222" s="256"/>
      <c r="CI222" s="256"/>
      <c r="CJ222" s="256"/>
      <c r="CK222" s="256"/>
      <c r="CL222" s="256"/>
      <c r="CM222" s="256"/>
      <c r="CN222" s="256"/>
      <c r="CO222" s="256"/>
      <c r="CP222" s="256"/>
      <c r="CQ222" s="256"/>
      <c r="CR222" s="256"/>
      <c r="CS222" s="256"/>
      <c r="CT222" s="256"/>
      <c r="CU222" s="256"/>
      <c r="CV222" s="256"/>
      <c r="CW222" s="256"/>
      <c r="CX222" s="261"/>
      <c r="CY222" s="256"/>
      <c r="CZ222" s="256"/>
      <c r="DA222" s="256"/>
      <c r="DF222" s="4"/>
      <c r="DG222" s="4"/>
      <c r="DH222" s="4"/>
      <c r="DI222" s="4"/>
      <c r="DJ222" s="4"/>
      <c r="DK222" s="4"/>
      <c r="DL222" s="4"/>
      <c r="DM222" s="4"/>
    </row>
    <row r="223" spans="1:117" ht="15">
      <c r="A223" s="256"/>
      <c r="B223" s="256"/>
      <c r="C223" s="256"/>
      <c r="D223" s="256"/>
      <c r="E223" s="256"/>
      <c r="F223" s="261"/>
      <c r="G223" s="261"/>
      <c r="H223" s="261"/>
      <c r="I223" s="256"/>
      <c r="J223" s="256"/>
      <c r="K223" s="256"/>
      <c r="L223" s="256"/>
      <c r="M223" s="256"/>
      <c r="N223" s="256"/>
      <c r="O223" s="256"/>
      <c r="P223" s="256"/>
      <c r="Q223" s="256"/>
      <c r="R223" s="256"/>
      <c r="S223" s="256"/>
      <c r="T223" s="256"/>
      <c r="U223" s="256"/>
      <c r="V223" s="256"/>
      <c r="W223" s="256"/>
      <c r="X223" s="256"/>
      <c r="Y223" s="255"/>
      <c r="Z223" s="255"/>
      <c r="AA223" s="255"/>
      <c r="AB223" s="255"/>
      <c r="AC223" s="255"/>
      <c r="AD223" s="255"/>
      <c r="AE223" s="255"/>
      <c r="AF223" s="255"/>
      <c r="AG223" s="260"/>
      <c r="AH223" s="260"/>
      <c r="AI223" s="260"/>
      <c r="AJ223" s="256"/>
      <c r="AK223" s="256"/>
      <c r="AL223" s="256"/>
      <c r="AM223" s="261"/>
      <c r="AN223" s="256"/>
      <c r="AO223" s="256"/>
      <c r="AP223" s="256"/>
      <c r="AQ223" s="256"/>
      <c r="AR223" s="256"/>
      <c r="AS223" s="256"/>
      <c r="AT223" s="256"/>
      <c r="AU223" s="256"/>
      <c r="AV223" s="256"/>
      <c r="AW223" s="256"/>
      <c r="AX223" s="256"/>
      <c r="AY223" s="256"/>
      <c r="AZ223" s="256"/>
      <c r="BA223" s="256"/>
      <c r="BB223" s="256"/>
      <c r="BC223" s="256"/>
      <c r="BD223" s="256"/>
      <c r="BE223" s="256"/>
      <c r="BF223" s="256"/>
      <c r="BG223" s="256"/>
      <c r="BH223" s="256"/>
      <c r="BI223" s="256"/>
      <c r="BJ223" s="256"/>
      <c r="BK223" s="256"/>
      <c r="BL223" s="256"/>
      <c r="BM223" s="256"/>
      <c r="BN223" s="256"/>
      <c r="BO223" s="256"/>
      <c r="BP223" s="256"/>
      <c r="BQ223" s="256"/>
      <c r="BR223" s="256"/>
      <c r="BS223" s="256"/>
      <c r="BT223" s="256"/>
      <c r="BU223" s="256"/>
      <c r="BV223" s="256"/>
      <c r="BW223" s="256"/>
      <c r="BX223" s="256"/>
      <c r="BY223" s="256"/>
      <c r="BZ223" s="256"/>
      <c r="CA223" s="256"/>
      <c r="CB223" s="256"/>
      <c r="CC223" s="256"/>
      <c r="CD223" s="256"/>
      <c r="CE223" s="256"/>
      <c r="CF223" s="256"/>
      <c r="CG223" s="256"/>
      <c r="CH223" s="256"/>
      <c r="CI223" s="256"/>
      <c r="CJ223" s="256"/>
      <c r="CK223" s="256"/>
      <c r="CL223" s="256"/>
      <c r="CM223" s="256"/>
      <c r="CN223" s="256"/>
      <c r="CO223" s="256"/>
      <c r="CP223" s="256"/>
      <c r="CQ223" s="256"/>
      <c r="CR223" s="256"/>
      <c r="CS223" s="256"/>
      <c r="CT223" s="256"/>
      <c r="CU223" s="256"/>
      <c r="CV223" s="256"/>
      <c r="CW223" s="256"/>
      <c r="CX223" s="261"/>
      <c r="CY223" s="256"/>
      <c r="CZ223" s="256"/>
      <c r="DA223" s="256"/>
      <c r="DF223" s="4"/>
      <c r="DG223" s="4"/>
      <c r="DH223" s="4"/>
      <c r="DI223" s="4"/>
      <c r="DJ223" s="4"/>
      <c r="DK223" s="4"/>
      <c r="DL223" s="4"/>
      <c r="DM223" s="4"/>
    </row>
    <row r="224" spans="1:117" ht="15">
      <c r="A224" s="256"/>
      <c r="B224" s="256"/>
      <c r="C224" s="256"/>
      <c r="D224" s="256"/>
      <c r="E224" s="256"/>
      <c r="F224" s="261"/>
      <c r="G224" s="261"/>
      <c r="H224" s="261"/>
      <c r="I224" s="256"/>
      <c r="J224" s="256"/>
      <c r="K224" s="256"/>
      <c r="L224" s="256"/>
      <c r="M224" s="256"/>
      <c r="N224" s="256"/>
      <c r="O224" s="256"/>
      <c r="P224" s="256"/>
      <c r="Q224" s="256"/>
      <c r="R224" s="256"/>
      <c r="S224" s="256"/>
      <c r="T224" s="256"/>
      <c r="U224" s="256"/>
      <c r="V224" s="256"/>
      <c r="W224" s="256"/>
      <c r="X224" s="256"/>
      <c r="Y224" s="255"/>
      <c r="Z224" s="255"/>
      <c r="AA224" s="255"/>
      <c r="AB224" s="255"/>
      <c r="AC224" s="255"/>
      <c r="AD224" s="255"/>
      <c r="AE224" s="255"/>
      <c r="AF224" s="255"/>
      <c r="AG224" s="260"/>
      <c r="AH224" s="260"/>
      <c r="AI224" s="260"/>
      <c r="AJ224" s="256"/>
      <c r="AK224" s="256"/>
      <c r="AL224" s="256"/>
      <c r="AM224" s="261"/>
      <c r="AN224" s="256"/>
      <c r="AO224" s="256"/>
      <c r="AP224" s="256"/>
      <c r="AQ224" s="256"/>
      <c r="AR224" s="256"/>
      <c r="AS224" s="256"/>
      <c r="AT224" s="256"/>
      <c r="AU224" s="256"/>
      <c r="AV224" s="256"/>
      <c r="AW224" s="256"/>
      <c r="AX224" s="256"/>
      <c r="AY224" s="256"/>
      <c r="AZ224" s="256"/>
      <c r="BA224" s="256"/>
      <c r="BB224" s="256"/>
      <c r="BC224" s="256"/>
      <c r="BD224" s="256"/>
      <c r="BE224" s="256"/>
      <c r="BF224" s="256"/>
      <c r="BG224" s="256"/>
      <c r="BH224" s="256"/>
      <c r="BI224" s="256"/>
      <c r="BJ224" s="256"/>
      <c r="BK224" s="256"/>
      <c r="BL224" s="256"/>
      <c r="BM224" s="256"/>
      <c r="BN224" s="256"/>
      <c r="BO224" s="256"/>
      <c r="BP224" s="256"/>
      <c r="BQ224" s="256"/>
      <c r="BR224" s="256"/>
      <c r="BS224" s="256"/>
      <c r="BT224" s="256"/>
      <c r="BU224" s="256"/>
      <c r="BV224" s="256"/>
      <c r="BW224" s="256"/>
      <c r="BX224" s="256"/>
      <c r="BY224" s="256"/>
      <c r="BZ224" s="256"/>
      <c r="CA224" s="256"/>
      <c r="CB224" s="256"/>
      <c r="CC224" s="256"/>
      <c r="CD224" s="256"/>
      <c r="CE224" s="256"/>
      <c r="CF224" s="256"/>
      <c r="CG224" s="256"/>
      <c r="CH224" s="256"/>
      <c r="CI224" s="256"/>
      <c r="CJ224" s="256"/>
      <c r="CK224" s="256"/>
      <c r="CL224" s="256"/>
      <c r="CM224" s="256"/>
      <c r="CN224" s="256"/>
      <c r="CO224" s="256"/>
      <c r="CP224" s="256"/>
      <c r="CQ224" s="256"/>
      <c r="CR224" s="256"/>
      <c r="CS224" s="256"/>
      <c r="CT224" s="256"/>
      <c r="CU224" s="256"/>
      <c r="CV224" s="256"/>
      <c r="CW224" s="256"/>
      <c r="CX224" s="261"/>
      <c r="CY224" s="256"/>
      <c r="CZ224" s="256"/>
      <c r="DA224" s="256"/>
      <c r="DF224" s="4"/>
      <c r="DG224" s="4"/>
      <c r="DH224" s="4"/>
      <c r="DI224" s="4"/>
      <c r="DJ224" s="4"/>
      <c r="DK224" s="4"/>
      <c r="DL224" s="4"/>
      <c r="DM224" s="4"/>
    </row>
    <row r="225" spans="1:117" ht="15">
      <c r="A225" s="256"/>
      <c r="B225" s="256"/>
      <c r="C225" s="256"/>
      <c r="D225" s="256"/>
      <c r="E225" s="256"/>
      <c r="F225" s="261"/>
      <c r="G225" s="261"/>
      <c r="H225" s="261"/>
      <c r="I225" s="256"/>
      <c r="J225" s="256"/>
      <c r="K225" s="256"/>
      <c r="L225" s="256"/>
      <c r="M225" s="256"/>
      <c r="N225" s="256"/>
      <c r="O225" s="256"/>
      <c r="P225" s="256"/>
      <c r="Q225" s="256"/>
      <c r="R225" s="256"/>
      <c r="S225" s="256"/>
      <c r="T225" s="256"/>
      <c r="U225" s="256"/>
      <c r="V225" s="256"/>
      <c r="W225" s="256"/>
      <c r="X225" s="256"/>
      <c r="Y225" s="255"/>
      <c r="Z225" s="255"/>
      <c r="AA225" s="255"/>
      <c r="AB225" s="255"/>
      <c r="AC225" s="255"/>
      <c r="AD225" s="255"/>
      <c r="AE225" s="255"/>
      <c r="AF225" s="255"/>
      <c r="AG225" s="260"/>
      <c r="AH225" s="260"/>
      <c r="AI225" s="260"/>
      <c r="AJ225" s="256"/>
      <c r="AK225" s="256"/>
      <c r="AL225" s="256"/>
      <c r="AM225" s="261"/>
      <c r="AN225" s="256"/>
      <c r="AO225" s="256"/>
      <c r="AP225" s="256"/>
      <c r="AQ225" s="256"/>
      <c r="AR225" s="256"/>
      <c r="AS225" s="256"/>
      <c r="AT225" s="256"/>
      <c r="AU225" s="256"/>
      <c r="AV225" s="256"/>
      <c r="AW225" s="256"/>
      <c r="AX225" s="256"/>
      <c r="AY225" s="256"/>
      <c r="AZ225" s="256"/>
      <c r="BA225" s="256"/>
      <c r="BB225" s="256"/>
      <c r="BC225" s="256"/>
      <c r="BD225" s="256"/>
      <c r="BE225" s="256"/>
      <c r="BF225" s="256"/>
      <c r="BG225" s="256"/>
      <c r="BH225" s="256"/>
      <c r="BI225" s="256"/>
      <c r="BJ225" s="256"/>
      <c r="BK225" s="256"/>
      <c r="BL225" s="256"/>
      <c r="BM225" s="256"/>
      <c r="BN225" s="256"/>
      <c r="BO225" s="256"/>
      <c r="BP225" s="256"/>
      <c r="BQ225" s="256"/>
      <c r="BR225" s="256"/>
      <c r="BS225" s="256"/>
      <c r="BT225" s="256"/>
      <c r="BU225" s="256"/>
      <c r="BV225" s="256"/>
      <c r="BW225" s="256"/>
      <c r="BX225" s="256"/>
      <c r="BY225" s="256"/>
      <c r="BZ225" s="256"/>
      <c r="CA225" s="256"/>
      <c r="CB225" s="256"/>
      <c r="CC225" s="256"/>
      <c r="CD225" s="256"/>
      <c r="CE225" s="256"/>
      <c r="CF225" s="256"/>
      <c r="CG225" s="256"/>
      <c r="CH225" s="256"/>
      <c r="CI225" s="256"/>
      <c r="CJ225" s="256"/>
      <c r="CK225" s="256"/>
      <c r="CL225" s="256"/>
      <c r="CM225" s="256"/>
      <c r="CN225" s="256"/>
      <c r="CO225" s="256"/>
      <c r="CP225" s="256"/>
      <c r="CQ225" s="256"/>
      <c r="CR225" s="256"/>
      <c r="CS225" s="256"/>
      <c r="CT225" s="256"/>
      <c r="CU225" s="256"/>
      <c r="CV225" s="256"/>
      <c r="CW225" s="256"/>
      <c r="CX225" s="261"/>
      <c r="CY225" s="256"/>
      <c r="CZ225" s="256"/>
      <c r="DA225" s="256"/>
      <c r="DF225" s="4"/>
      <c r="DG225" s="4"/>
      <c r="DH225" s="4"/>
      <c r="DI225" s="4"/>
      <c r="DJ225" s="4"/>
      <c r="DK225" s="4"/>
      <c r="DL225" s="4"/>
      <c r="DM225" s="4"/>
    </row>
    <row r="226" spans="1:117" ht="15">
      <c r="A226" s="256"/>
      <c r="B226" s="256"/>
      <c r="C226" s="256"/>
      <c r="D226" s="256"/>
      <c r="E226" s="256"/>
      <c r="F226" s="261"/>
      <c r="G226" s="261"/>
      <c r="H226" s="261"/>
      <c r="I226" s="256"/>
      <c r="J226" s="256"/>
      <c r="K226" s="256"/>
      <c r="L226" s="256"/>
      <c r="M226" s="256"/>
      <c r="N226" s="256"/>
      <c r="O226" s="256"/>
      <c r="P226" s="256"/>
      <c r="Q226" s="256"/>
      <c r="R226" s="256"/>
      <c r="S226" s="256"/>
      <c r="T226" s="256"/>
      <c r="U226" s="256"/>
      <c r="V226" s="256"/>
      <c r="W226" s="256"/>
      <c r="X226" s="256"/>
      <c r="Y226" s="255"/>
      <c r="Z226" s="255"/>
      <c r="AA226" s="255"/>
      <c r="AB226" s="255"/>
      <c r="AC226" s="255"/>
      <c r="AD226" s="255"/>
      <c r="AE226" s="255"/>
      <c r="AF226" s="255"/>
      <c r="AG226" s="260"/>
      <c r="AH226" s="260"/>
      <c r="AI226" s="260"/>
      <c r="AJ226" s="256"/>
      <c r="AK226" s="256"/>
      <c r="AL226" s="256"/>
      <c r="AM226" s="261"/>
      <c r="AN226" s="256"/>
      <c r="AO226" s="256"/>
      <c r="AP226" s="256"/>
      <c r="AQ226" s="256"/>
      <c r="AR226" s="256"/>
      <c r="AS226" s="256"/>
      <c r="AT226" s="256"/>
      <c r="AU226" s="256"/>
      <c r="AV226" s="256"/>
      <c r="AW226" s="256"/>
      <c r="AX226" s="256"/>
      <c r="AY226" s="256"/>
      <c r="AZ226" s="256"/>
      <c r="BA226" s="256"/>
      <c r="BB226" s="256"/>
      <c r="BC226" s="256"/>
      <c r="BD226" s="256"/>
      <c r="BE226" s="256"/>
      <c r="BF226" s="256"/>
      <c r="BG226" s="256"/>
      <c r="BH226" s="256"/>
      <c r="BI226" s="256"/>
      <c r="BJ226" s="256"/>
      <c r="BK226" s="256"/>
      <c r="BL226" s="256"/>
      <c r="BM226" s="256"/>
      <c r="BN226" s="256"/>
      <c r="BO226" s="256"/>
      <c r="BP226" s="256"/>
      <c r="BQ226" s="256"/>
      <c r="BR226" s="256"/>
      <c r="BS226" s="256"/>
      <c r="BT226" s="256"/>
      <c r="BU226" s="256"/>
      <c r="BV226" s="256"/>
      <c r="BW226" s="256"/>
      <c r="BX226" s="256"/>
      <c r="BY226" s="256"/>
      <c r="BZ226" s="256"/>
      <c r="CA226" s="256"/>
      <c r="CB226" s="256"/>
      <c r="CC226" s="256"/>
      <c r="CD226" s="256"/>
      <c r="CE226" s="256"/>
      <c r="CF226" s="256"/>
      <c r="CG226" s="256"/>
      <c r="CH226" s="256"/>
      <c r="CI226" s="256"/>
      <c r="CJ226" s="256"/>
      <c r="CK226" s="256"/>
      <c r="CL226" s="256"/>
      <c r="CM226" s="256"/>
      <c r="CN226" s="256"/>
      <c r="CO226" s="256"/>
      <c r="CP226" s="256"/>
      <c r="CQ226" s="256"/>
      <c r="CR226" s="256"/>
      <c r="CS226" s="256"/>
      <c r="CT226" s="256"/>
      <c r="CU226" s="256"/>
      <c r="CV226" s="256"/>
      <c r="CW226" s="256"/>
      <c r="CX226" s="261"/>
      <c r="CY226" s="256"/>
      <c r="CZ226" s="256"/>
      <c r="DA226" s="256"/>
      <c r="DF226" s="4"/>
      <c r="DG226" s="4"/>
      <c r="DH226" s="4"/>
      <c r="DI226" s="4"/>
      <c r="DJ226" s="4"/>
      <c r="DK226" s="4"/>
      <c r="DL226" s="4"/>
      <c r="DM226" s="4"/>
    </row>
    <row r="227" spans="1:117" ht="15">
      <c r="A227" s="256"/>
      <c r="B227" s="256"/>
      <c r="C227" s="256"/>
      <c r="D227" s="256"/>
      <c r="E227" s="256"/>
      <c r="F227" s="261"/>
      <c r="G227" s="261"/>
      <c r="H227" s="261"/>
      <c r="I227" s="256"/>
      <c r="J227" s="256"/>
      <c r="K227" s="256"/>
      <c r="L227" s="256"/>
      <c r="M227" s="256"/>
      <c r="N227" s="256"/>
      <c r="O227" s="256"/>
      <c r="P227" s="256"/>
      <c r="Q227" s="256"/>
      <c r="R227" s="256"/>
      <c r="S227" s="256"/>
      <c r="T227" s="256"/>
      <c r="U227" s="256"/>
      <c r="V227" s="256"/>
      <c r="W227" s="256"/>
      <c r="X227" s="256"/>
      <c r="Y227" s="255"/>
      <c r="Z227" s="255"/>
      <c r="AA227" s="255"/>
      <c r="AB227" s="255"/>
      <c r="AC227" s="255"/>
      <c r="AD227" s="255"/>
      <c r="AE227" s="255"/>
      <c r="AF227" s="255"/>
      <c r="AG227" s="260"/>
      <c r="AH227" s="260"/>
      <c r="AI227" s="260"/>
      <c r="AJ227" s="256"/>
      <c r="AK227" s="256"/>
      <c r="AL227" s="256"/>
      <c r="AM227" s="261"/>
      <c r="AN227" s="256"/>
      <c r="AO227" s="256"/>
      <c r="AP227" s="256"/>
      <c r="AQ227" s="256"/>
      <c r="AR227" s="256"/>
      <c r="AS227" s="256"/>
      <c r="AT227" s="256"/>
      <c r="AU227" s="256"/>
      <c r="AV227" s="256"/>
      <c r="AW227" s="256"/>
      <c r="AX227" s="256"/>
      <c r="AY227" s="256"/>
      <c r="AZ227" s="256"/>
      <c r="BA227" s="256"/>
      <c r="BB227" s="256"/>
      <c r="BC227" s="256"/>
      <c r="BD227" s="256"/>
      <c r="BE227" s="256"/>
      <c r="BF227" s="256"/>
      <c r="BG227" s="256"/>
      <c r="BH227" s="256"/>
      <c r="BI227" s="256"/>
      <c r="BJ227" s="256"/>
      <c r="BK227" s="256"/>
      <c r="BL227" s="256"/>
      <c r="BM227" s="256"/>
      <c r="BN227" s="256"/>
      <c r="BO227" s="256"/>
      <c r="BP227" s="256"/>
      <c r="BQ227" s="256"/>
      <c r="BR227" s="256"/>
      <c r="BS227" s="256"/>
      <c r="BT227" s="256"/>
      <c r="BU227" s="256"/>
      <c r="BV227" s="256"/>
      <c r="BW227" s="256"/>
      <c r="BX227" s="256"/>
      <c r="BY227" s="256"/>
      <c r="BZ227" s="256"/>
      <c r="CA227" s="256"/>
      <c r="CB227" s="256"/>
      <c r="CC227" s="256"/>
      <c r="CD227" s="256"/>
      <c r="CE227" s="256"/>
      <c r="CF227" s="256"/>
      <c r="CG227" s="256"/>
      <c r="CH227" s="256"/>
      <c r="CI227" s="256"/>
      <c r="CJ227" s="256"/>
      <c r="CK227" s="256"/>
      <c r="CL227" s="256"/>
      <c r="CM227" s="256"/>
      <c r="CN227" s="256"/>
      <c r="CO227" s="256"/>
      <c r="CP227" s="256"/>
      <c r="CQ227" s="256"/>
      <c r="CR227" s="256"/>
      <c r="CS227" s="256"/>
      <c r="CT227" s="256"/>
      <c r="CU227" s="256"/>
      <c r="CV227" s="256"/>
      <c r="CW227" s="256"/>
      <c r="CX227" s="261"/>
      <c r="CY227" s="256"/>
      <c r="CZ227" s="256"/>
      <c r="DA227" s="256"/>
      <c r="DF227" s="4"/>
      <c r="DG227" s="4"/>
      <c r="DH227" s="4"/>
      <c r="DI227" s="4"/>
      <c r="DJ227" s="4"/>
      <c r="DK227" s="4"/>
      <c r="DL227" s="4"/>
      <c r="DM227" s="4"/>
    </row>
    <row r="228" spans="1:117" ht="15">
      <c r="A228" s="256"/>
      <c r="B228" s="256"/>
      <c r="C228" s="256"/>
      <c r="D228" s="256"/>
      <c r="E228" s="256"/>
      <c r="F228" s="261"/>
      <c r="G228" s="261"/>
      <c r="H228" s="261"/>
      <c r="I228" s="256"/>
      <c r="J228" s="256"/>
      <c r="K228" s="256"/>
      <c r="L228" s="256"/>
      <c r="M228" s="256"/>
      <c r="N228" s="256"/>
      <c r="O228" s="256"/>
      <c r="P228" s="256"/>
      <c r="Q228" s="256"/>
      <c r="R228" s="256"/>
      <c r="S228" s="256"/>
      <c r="T228" s="256"/>
      <c r="U228" s="256"/>
      <c r="V228" s="256"/>
      <c r="W228" s="256"/>
      <c r="X228" s="256"/>
      <c r="Y228" s="255"/>
      <c r="Z228" s="255"/>
      <c r="AA228" s="255"/>
      <c r="AB228" s="255"/>
      <c r="AC228" s="255"/>
      <c r="AD228" s="255"/>
      <c r="AE228" s="255"/>
      <c r="AF228" s="255"/>
      <c r="AG228" s="260"/>
      <c r="AH228" s="260"/>
      <c r="AI228" s="260"/>
      <c r="AJ228" s="256"/>
      <c r="AK228" s="256"/>
      <c r="AL228" s="256"/>
      <c r="AM228" s="256"/>
      <c r="AN228" s="256"/>
      <c r="AO228" s="256"/>
      <c r="AP228" s="256"/>
      <c r="AQ228" s="256"/>
      <c r="AR228" s="256"/>
      <c r="AS228" s="256"/>
      <c r="AT228" s="256"/>
      <c r="AU228" s="256"/>
      <c r="AV228" s="256"/>
      <c r="AW228" s="256"/>
      <c r="AX228" s="256"/>
      <c r="AY228" s="256"/>
      <c r="AZ228" s="256"/>
      <c r="BA228" s="256"/>
      <c r="BB228" s="256"/>
      <c r="BC228" s="256"/>
      <c r="BD228" s="256"/>
      <c r="BE228" s="256"/>
      <c r="BF228" s="256"/>
      <c r="BG228" s="256"/>
      <c r="BH228" s="256"/>
      <c r="BI228" s="256"/>
      <c r="BJ228" s="256"/>
      <c r="BK228" s="256"/>
      <c r="BL228" s="256"/>
      <c r="BM228" s="256"/>
      <c r="BN228" s="256"/>
      <c r="BO228" s="256"/>
      <c r="BP228" s="256"/>
      <c r="BQ228" s="256"/>
      <c r="BR228" s="256"/>
      <c r="BS228" s="256"/>
      <c r="BT228" s="256"/>
      <c r="BU228" s="256"/>
      <c r="BV228" s="256"/>
      <c r="BW228" s="256"/>
      <c r="BX228" s="256"/>
      <c r="BY228" s="256"/>
      <c r="BZ228" s="256"/>
      <c r="CA228" s="256"/>
      <c r="CB228" s="256"/>
      <c r="CC228" s="256"/>
      <c r="CD228" s="256"/>
      <c r="CE228" s="256"/>
      <c r="CF228" s="256"/>
      <c r="CG228" s="256"/>
      <c r="CH228" s="256"/>
      <c r="CI228" s="256"/>
      <c r="CJ228" s="256"/>
      <c r="CK228" s="256"/>
      <c r="CL228" s="256"/>
      <c r="CM228" s="256"/>
      <c r="CN228" s="256"/>
      <c r="CO228" s="256"/>
      <c r="CP228" s="256"/>
      <c r="CQ228" s="256"/>
      <c r="CR228" s="256"/>
      <c r="CS228" s="256"/>
      <c r="CT228" s="256"/>
      <c r="CU228" s="256"/>
      <c r="CV228" s="256"/>
      <c r="CW228" s="256"/>
      <c r="CX228" s="261"/>
      <c r="CY228" s="256"/>
      <c r="CZ228" s="256"/>
      <c r="DA228" s="256"/>
      <c r="DF228" s="4"/>
      <c r="DG228" s="4"/>
      <c r="DH228" s="4"/>
      <c r="DI228" s="4"/>
      <c r="DJ228" s="4"/>
      <c r="DK228" s="4"/>
      <c r="DL228" s="4"/>
      <c r="DM228" s="4"/>
    </row>
    <row r="229" spans="1:117" ht="15">
      <c r="A229" s="256"/>
      <c r="B229" s="256"/>
      <c r="C229" s="256"/>
      <c r="D229" s="256"/>
      <c r="E229" s="256"/>
      <c r="F229" s="261"/>
      <c r="G229" s="261"/>
      <c r="H229" s="261"/>
      <c r="I229" s="256"/>
      <c r="J229" s="256"/>
      <c r="K229" s="256"/>
      <c r="L229" s="256"/>
      <c r="M229" s="256"/>
      <c r="N229" s="256"/>
      <c r="O229" s="256"/>
      <c r="P229" s="256"/>
      <c r="Q229" s="256"/>
      <c r="R229" s="256"/>
      <c r="S229" s="256"/>
      <c r="T229" s="256"/>
      <c r="U229" s="256"/>
      <c r="V229" s="256"/>
      <c r="W229" s="256"/>
      <c r="X229" s="256"/>
      <c r="Y229" s="255"/>
      <c r="Z229" s="255"/>
      <c r="AA229" s="255"/>
      <c r="AB229" s="255"/>
      <c r="AC229" s="255"/>
      <c r="AD229" s="255"/>
      <c r="AE229" s="255"/>
      <c r="AF229" s="255"/>
      <c r="AG229" s="260"/>
      <c r="AH229" s="260"/>
      <c r="AI229" s="260"/>
      <c r="AJ229" s="256"/>
      <c r="AK229" s="256"/>
      <c r="AL229" s="256"/>
      <c r="AM229" s="256"/>
      <c r="AN229" s="256"/>
      <c r="AO229" s="256"/>
      <c r="AP229" s="256"/>
      <c r="AQ229" s="256"/>
      <c r="AR229" s="256"/>
      <c r="AS229" s="256"/>
      <c r="AT229" s="256"/>
      <c r="AU229" s="256"/>
      <c r="AV229" s="256"/>
      <c r="AW229" s="256"/>
      <c r="AX229" s="256"/>
      <c r="AY229" s="256"/>
      <c r="AZ229" s="256"/>
      <c r="BA229" s="256"/>
      <c r="BB229" s="256"/>
      <c r="BC229" s="256"/>
      <c r="BD229" s="256"/>
      <c r="BE229" s="256"/>
      <c r="BF229" s="256"/>
      <c r="BG229" s="256"/>
      <c r="BH229" s="256"/>
      <c r="BI229" s="256"/>
      <c r="BJ229" s="256"/>
      <c r="BK229" s="256"/>
      <c r="BL229" s="256"/>
      <c r="BM229" s="256"/>
      <c r="BN229" s="256"/>
      <c r="BO229" s="256"/>
      <c r="BP229" s="256"/>
      <c r="BQ229" s="256"/>
      <c r="BR229" s="256"/>
      <c r="BS229" s="256"/>
      <c r="BT229" s="256"/>
      <c r="BU229" s="256"/>
      <c r="BV229" s="256"/>
      <c r="BW229" s="256"/>
      <c r="BX229" s="256"/>
      <c r="BY229" s="256"/>
      <c r="BZ229" s="256"/>
      <c r="CA229" s="256"/>
      <c r="CB229" s="256"/>
      <c r="CC229" s="256"/>
      <c r="CD229" s="256"/>
      <c r="CE229" s="256"/>
      <c r="CF229" s="256"/>
      <c r="CG229" s="256"/>
      <c r="CH229" s="256"/>
      <c r="CI229" s="256"/>
      <c r="CJ229" s="256"/>
      <c r="CK229" s="256"/>
      <c r="CL229" s="256"/>
      <c r="CM229" s="256"/>
      <c r="CN229" s="256"/>
      <c r="CO229" s="256"/>
      <c r="CP229" s="256"/>
      <c r="CQ229" s="256"/>
      <c r="CR229" s="256"/>
      <c r="CS229" s="256"/>
      <c r="CT229" s="256"/>
      <c r="CU229" s="256"/>
      <c r="CV229" s="256"/>
      <c r="CW229" s="256"/>
      <c r="CX229" s="261"/>
      <c r="CY229" s="256"/>
      <c r="CZ229" s="256"/>
      <c r="DA229" s="256"/>
      <c r="DF229" s="4"/>
      <c r="DG229" s="4"/>
      <c r="DH229" s="4"/>
      <c r="DI229" s="4"/>
      <c r="DJ229" s="4"/>
      <c r="DK229" s="4"/>
      <c r="DL229" s="4"/>
      <c r="DM229" s="4"/>
    </row>
    <row r="230" spans="1:117" ht="15">
      <c r="A230" s="256"/>
      <c r="B230" s="256"/>
      <c r="C230" s="256"/>
      <c r="D230" s="256"/>
      <c r="E230" s="256"/>
      <c r="F230" s="261"/>
      <c r="G230" s="261"/>
      <c r="H230" s="261"/>
      <c r="I230" s="256"/>
      <c r="J230" s="256"/>
      <c r="K230" s="256"/>
      <c r="L230" s="256"/>
      <c r="M230" s="256"/>
      <c r="N230" s="256"/>
      <c r="O230" s="256"/>
      <c r="P230" s="256"/>
      <c r="Q230" s="256"/>
      <c r="R230" s="256"/>
      <c r="S230" s="256"/>
      <c r="T230" s="256"/>
      <c r="U230" s="256"/>
      <c r="V230" s="256"/>
      <c r="W230" s="256"/>
      <c r="X230" s="256"/>
      <c r="Y230" s="255"/>
      <c r="Z230" s="255"/>
      <c r="AA230" s="255"/>
      <c r="AB230" s="255"/>
      <c r="AC230" s="255"/>
      <c r="AD230" s="255"/>
      <c r="AE230" s="255"/>
      <c r="AF230" s="255"/>
      <c r="AG230" s="260"/>
      <c r="AH230" s="260"/>
      <c r="AI230" s="260"/>
      <c r="AJ230" s="256"/>
      <c r="AK230" s="256"/>
      <c r="AL230" s="256"/>
      <c r="AM230" s="256"/>
      <c r="AN230" s="256"/>
      <c r="AO230" s="256"/>
      <c r="AP230" s="256"/>
      <c r="AQ230" s="256"/>
      <c r="AR230" s="256"/>
      <c r="AS230" s="256"/>
      <c r="AT230" s="256"/>
      <c r="AU230" s="256"/>
      <c r="AV230" s="256"/>
      <c r="AW230" s="256"/>
      <c r="AX230" s="256"/>
      <c r="AY230" s="256"/>
      <c r="AZ230" s="256"/>
      <c r="BA230" s="256"/>
      <c r="BB230" s="256"/>
      <c r="BC230" s="256"/>
      <c r="BD230" s="256"/>
      <c r="BE230" s="256"/>
      <c r="BF230" s="256"/>
      <c r="BG230" s="256"/>
      <c r="BH230" s="256"/>
      <c r="BI230" s="256"/>
      <c r="BJ230" s="256"/>
      <c r="BK230" s="256"/>
      <c r="BL230" s="256"/>
      <c r="BM230" s="256"/>
      <c r="BN230" s="256"/>
      <c r="BO230" s="256"/>
      <c r="BP230" s="256"/>
      <c r="BQ230" s="256"/>
      <c r="BR230" s="256"/>
      <c r="BS230" s="256"/>
      <c r="BT230" s="256"/>
      <c r="BU230" s="256"/>
      <c r="BV230" s="256"/>
      <c r="BW230" s="256"/>
      <c r="BX230" s="256"/>
      <c r="BY230" s="256"/>
      <c r="BZ230" s="256"/>
      <c r="CA230" s="256"/>
      <c r="CB230" s="256"/>
      <c r="CC230" s="256"/>
      <c r="CD230" s="256"/>
      <c r="CE230" s="256"/>
      <c r="CF230" s="256"/>
      <c r="CG230" s="256"/>
      <c r="CH230" s="256"/>
      <c r="CI230" s="256"/>
      <c r="CJ230" s="256"/>
      <c r="CK230" s="256"/>
      <c r="CL230" s="256"/>
      <c r="CM230" s="256"/>
      <c r="CN230" s="256"/>
      <c r="CO230" s="256"/>
      <c r="CP230" s="256"/>
      <c r="CQ230" s="256"/>
      <c r="CR230" s="256"/>
      <c r="CS230" s="256"/>
      <c r="CT230" s="256"/>
      <c r="CU230" s="256"/>
      <c r="CV230" s="256"/>
      <c r="CW230" s="256"/>
      <c r="CX230" s="261"/>
      <c r="CY230" s="256"/>
      <c r="CZ230" s="256"/>
      <c r="DA230" s="256"/>
      <c r="DF230" s="4"/>
      <c r="DG230" s="4"/>
      <c r="DH230" s="4"/>
      <c r="DI230" s="4"/>
      <c r="DJ230" s="4"/>
      <c r="DK230" s="4"/>
      <c r="DL230" s="4"/>
      <c r="DM230" s="4"/>
    </row>
    <row r="231" spans="1:117" ht="15">
      <c r="A231" s="256"/>
      <c r="B231" s="256"/>
      <c r="C231" s="256"/>
      <c r="D231" s="256"/>
      <c r="E231" s="256"/>
      <c r="F231" s="261"/>
      <c r="G231" s="261"/>
      <c r="H231" s="261"/>
      <c r="I231" s="256"/>
      <c r="J231" s="256"/>
      <c r="K231" s="256"/>
      <c r="L231" s="256"/>
      <c r="M231" s="256"/>
      <c r="N231" s="256"/>
      <c r="O231" s="256"/>
      <c r="P231" s="256"/>
      <c r="Q231" s="256"/>
      <c r="R231" s="256"/>
      <c r="S231" s="256"/>
      <c r="T231" s="256"/>
      <c r="U231" s="256"/>
      <c r="V231" s="256"/>
      <c r="W231" s="256"/>
      <c r="X231" s="256"/>
      <c r="Y231" s="255"/>
      <c r="Z231" s="255"/>
      <c r="AA231" s="255"/>
      <c r="AB231" s="255"/>
      <c r="AC231" s="255"/>
      <c r="AD231" s="255"/>
      <c r="AE231" s="255"/>
      <c r="AF231" s="255"/>
      <c r="AG231" s="260"/>
      <c r="AH231" s="260"/>
      <c r="AI231" s="260"/>
      <c r="AJ231" s="256"/>
      <c r="AK231" s="256"/>
      <c r="AL231" s="256"/>
      <c r="AM231" s="256"/>
      <c r="AN231" s="256"/>
      <c r="AO231" s="256"/>
      <c r="AP231" s="256"/>
      <c r="AQ231" s="256"/>
      <c r="AR231" s="256"/>
      <c r="AS231" s="256"/>
      <c r="AT231" s="256"/>
      <c r="AU231" s="256"/>
      <c r="AV231" s="256"/>
      <c r="AW231" s="256"/>
      <c r="AX231" s="256"/>
      <c r="AY231" s="256"/>
      <c r="AZ231" s="256"/>
      <c r="BA231" s="256"/>
      <c r="BB231" s="256"/>
      <c r="BC231" s="256"/>
      <c r="BD231" s="256"/>
      <c r="BE231" s="256"/>
      <c r="BF231" s="256"/>
      <c r="BG231" s="256"/>
      <c r="BH231" s="256"/>
      <c r="BI231" s="256"/>
      <c r="BJ231" s="256"/>
      <c r="BK231" s="256"/>
      <c r="BL231" s="256"/>
      <c r="BM231" s="256"/>
      <c r="BN231" s="256"/>
      <c r="BO231" s="256"/>
      <c r="BP231" s="256"/>
      <c r="BQ231" s="256"/>
      <c r="BR231" s="256"/>
      <c r="BS231" s="256"/>
      <c r="BT231" s="256"/>
      <c r="BU231" s="256"/>
      <c r="BV231" s="256"/>
      <c r="BW231" s="256"/>
      <c r="BX231" s="256"/>
      <c r="BY231" s="256"/>
      <c r="BZ231" s="256"/>
      <c r="CA231" s="256"/>
      <c r="CB231" s="256"/>
      <c r="CC231" s="256"/>
      <c r="CD231" s="256"/>
      <c r="CE231" s="256"/>
      <c r="CF231" s="256"/>
      <c r="CG231" s="256"/>
      <c r="CH231" s="256"/>
      <c r="CI231" s="256"/>
      <c r="CJ231" s="256"/>
      <c r="CK231" s="256"/>
      <c r="CL231" s="256"/>
      <c r="CM231" s="256"/>
      <c r="CN231" s="256"/>
      <c r="CO231" s="256"/>
      <c r="CP231" s="256"/>
      <c r="CQ231" s="256"/>
      <c r="CR231" s="256"/>
      <c r="CS231" s="256"/>
      <c r="CT231" s="256"/>
      <c r="CU231" s="256"/>
      <c r="CV231" s="256"/>
      <c r="CW231" s="256"/>
      <c r="CX231" s="261"/>
      <c r="CY231" s="256"/>
      <c r="CZ231" s="256"/>
      <c r="DA231" s="256"/>
      <c r="DF231" s="4"/>
      <c r="DG231" s="4"/>
      <c r="DH231" s="4"/>
      <c r="DI231" s="4"/>
      <c r="DJ231" s="4"/>
      <c r="DK231" s="4"/>
      <c r="DL231" s="4"/>
      <c r="DM231" s="4"/>
    </row>
    <row r="232" spans="1:117" ht="15">
      <c r="A232" s="256"/>
      <c r="B232" s="256"/>
      <c r="C232" s="256"/>
      <c r="D232" s="256"/>
      <c r="E232" s="256"/>
      <c r="F232" s="261"/>
      <c r="G232" s="261"/>
      <c r="H232" s="261"/>
      <c r="I232" s="256"/>
      <c r="J232" s="256"/>
      <c r="K232" s="256"/>
      <c r="L232" s="256"/>
      <c r="M232" s="256"/>
      <c r="N232" s="256"/>
      <c r="O232" s="256"/>
      <c r="P232" s="256"/>
      <c r="Q232" s="256"/>
      <c r="R232" s="256"/>
      <c r="S232" s="256"/>
      <c r="T232" s="256"/>
      <c r="U232" s="256"/>
      <c r="V232" s="256"/>
      <c r="W232" s="256"/>
      <c r="X232" s="256"/>
      <c r="Y232" s="255"/>
      <c r="Z232" s="255"/>
      <c r="AA232" s="255"/>
      <c r="AB232" s="255"/>
      <c r="AC232" s="255"/>
      <c r="AD232" s="255"/>
      <c r="AE232" s="255"/>
      <c r="AF232" s="255"/>
      <c r="AG232" s="260"/>
      <c r="AH232" s="260"/>
      <c r="AI232" s="260"/>
      <c r="AJ232" s="256"/>
      <c r="AK232" s="256"/>
      <c r="AL232" s="256"/>
      <c r="AM232" s="256"/>
      <c r="AN232" s="256"/>
      <c r="AO232" s="256"/>
      <c r="AP232" s="256"/>
      <c r="AQ232" s="256"/>
      <c r="AR232" s="256"/>
      <c r="AS232" s="256"/>
      <c r="AT232" s="256"/>
      <c r="AU232" s="256"/>
      <c r="AV232" s="256"/>
      <c r="AW232" s="256"/>
      <c r="AX232" s="256"/>
      <c r="AY232" s="256"/>
      <c r="AZ232" s="256"/>
      <c r="BA232" s="256"/>
      <c r="BB232" s="256"/>
      <c r="BC232" s="256"/>
      <c r="BD232" s="256"/>
      <c r="BE232" s="256"/>
      <c r="BF232" s="256"/>
      <c r="BG232" s="256"/>
      <c r="BH232" s="256"/>
      <c r="BI232" s="256"/>
      <c r="BJ232" s="256"/>
      <c r="BK232" s="256"/>
      <c r="BL232" s="256"/>
      <c r="BM232" s="256"/>
      <c r="BN232" s="256"/>
      <c r="BO232" s="256"/>
      <c r="BP232" s="256"/>
      <c r="BQ232" s="256"/>
      <c r="BR232" s="256"/>
      <c r="BS232" s="256"/>
      <c r="BT232" s="256"/>
      <c r="BU232" s="256"/>
      <c r="BV232" s="256"/>
      <c r="BW232" s="256"/>
      <c r="BX232" s="256"/>
      <c r="BY232" s="256"/>
      <c r="BZ232" s="256"/>
      <c r="CA232" s="256"/>
      <c r="CB232" s="256"/>
      <c r="CC232" s="256"/>
      <c r="CD232" s="256"/>
      <c r="CE232" s="256"/>
      <c r="CF232" s="256"/>
      <c r="CG232" s="256"/>
      <c r="CH232" s="256"/>
      <c r="CI232" s="256"/>
      <c r="CJ232" s="256"/>
      <c r="CK232" s="256"/>
      <c r="CL232" s="256"/>
      <c r="CM232" s="256"/>
      <c r="CN232" s="256"/>
      <c r="CO232" s="256"/>
      <c r="CP232" s="256"/>
      <c r="CQ232" s="256"/>
      <c r="CR232" s="256"/>
      <c r="CS232" s="256"/>
      <c r="CT232" s="256"/>
      <c r="CU232" s="256"/>
      <c r="CV232" s="256"/>
      <c r="CW232" s="256"/>
      <c r="CX232" s="261"/>
      <c r="CY232" s="256"/>
      <c r="CZ232" s="256"/>
      <c r="DA232" s="256"/>
      <c r="DF232" s="4"/>
      <c r="DG232" s="4"/>
      <c r="DH232" s="4"/>
      <c r="DI232" s="4"/>
      <c r="DJ232" s="4"/>
      <c r="DK232" s="4"/>
      <c r="DL232" s="4"/>
      <c r="DM232" s="4"/>
    </row>
    <row r="233" spans="1:117" ht="15">
      <c r="A233" s="256"/>
      <c r="B233" s="256"/>
      <c r="C233" s="256"/>
      <c r="D233" s="256"/>
      <c r="E233" s="256"/>
      <c r="F233" s="261"/>
      <c r="G233" s="261"/>
      <c r="H233" s="261"/>
      <c r="I233" s="256"/>
      <c r="J233" s="256"/>
      <c r="K233" s="256"/>
      <c r="L233" s="256"/>
      <c r="M233" s="256"/>
      <c r="N233" s="256"/>
      <c r="O233" s="256"/>
      <c r="P233" s="256"/>
      <c r="Q233" s="256"/>
      <c r="R233" s="256"/>
      <c r="S233" s="256"/>
      <c r="T233" s="256"/>
      <c r="U233" s="256"/>
      <c r="V233" s="256"/>
      <c r="W233" s="256"/>
      <c r="X233" s="256"/>
      <c r="Y233" s="255"/>
      <c r="Z233" s="255"/>
      <c r="AA233" s="255"/>
      <c r="AB233" s="255"/>
      <c r="AC233" s="255"/>
      <c r="AD233" s="255"/>
      <c r="AE233" s="255"/>
      <c r="AF233" s="255"/>
      <c r="AG233" s="260"/>
      <c r="AH233" s="260"/>
      <c r="AI233" s="260"/>
      <c r="AJ233" s="256"/>
      <c r="AK233" s="256"/>
      <c r="AL233" s="256"/>
      <c r="AM233" s="256"/>
      <c r="AN233" s="256"/>
      <c r="AO233" s="256"/>
      <c r="AP233" s="256"/>
      <c r="AQ233" s="256"/>
      <c r="AR233" s="256"/>
      <c r="AS233" s="256"/>
      <c r="AT233" s="256"/>
      <c r="AU233" s="256"/>
      <c r="AV233" s="256"/>
      <c r="AW233" s="256"/>
      <c r="AX233" s="256"/>
      <c r="AY233" s="256"/>
      <c r="AZ233" s="256"/>
      <c r="BA233" s="256"/>
      <c r="BB233" s="256"/>
      <c r="BC233" s="256"/>
      <c r="BD233" s="256"/>
      <c r="BE233" s="256"/>
      <c r="BF233" s="256"/>
      <c r="BG233" s="256"/>
      <c r="BH233" s="256"/>
      <c r="BI233" s="256"/>
      <c r="BJ233" s="256"/>
      <c r="BK233" s="256"/>
      <c r="BL233" s="256"/>
      <c r="BM233" s="256"/>
      <c r="BN233" s="256"/>
      <c r="BO233" s="256"/>
      <c r="BP233" s="256"/>
      <c r="BQ233" s="256"/>
      <c r="BR233" s="256"/>
      <c r="BS233" s="256"/>
      <c r="BT233" s="256"/>
      <c r="BU233" s="256"/>
      <c r="BV233" s="256"/>
      <c r="BW233" s="256"/>
      <c r="BX233" s="256"/>
      <c r="BY233" s="256"/>
      <c r="BZ233" s="256"/>
      <c r="CA233" s="256"/>
      <c r="CB233" s="256"/>
      <c r="CC233" s="256"/>
      <c r="CD233" s="256"/>
      <c r="CE233" s="256"/>
      <c r="CF233" s="256"/>
      <c r="CG233" s="256"/>
      <c r="CH233" s="256"/>
      <c r="CI233" s="256"/>
      <c r="CJ233" s="256"/>
      <c r="CK233" s="256"/>
      <c r="CL233" s="256"/>
      <c r="CM233" s="256"/>
      <c r="CN233" s="256"/>
      <c r="CO233" s="256"/>
      <c r="CP233" s="256"/>
      <c r="CQ233" s="256"/>
      <c r="CR233" s="256"/>
      <c r="CS233" s="256"/>
      <c r="CT233" s="256"/>
      <c r="CU233" s="256"/>
      <c r="CV233" s="256"/>
      <c r="CW233" s="256"/>
      <c r="CX233" s="261"/>
      <c r="CY233" s="256"/>
      <c r="CZ233" s="256"/>
      <c r="DA233" s="256"/>
      <c r="DF233" s="4"/>
      <c r="DG233" s="4"/>
      <c r="DH233" s="4"/>
      <c r="DI233" s="4"/>
      <c r="DJ233" s="4"/>
      <c r="DK233" s="4"/>
      <c r="DL233" s="4"/>
      <c r="DM233" s="4"/>
    </row>
    <row r="234" spans="1:117" ht="15">
      <c r="A234" s="256"/>
      <c r="B234" s="256"/>
      <c r="C234" s="256"/>
      <c r="D234" s="256"/>
      <c r="E234" s="256"/>
      <c r="F234" s="261"/>
      <c r="G234" s="261"/>
      <c r="H234" s="261"/>
      <c r="I234" s="256"/>
      <c r="J234" s="256"/>
      <c r="K234" s="256"/>
      <c r="L234" s="256"/>
      <c r="M234" s="256"/>
      <c r="N234" s="256"/>
      <c r="O234" s="256"/>
      <c r="P234" s="256"/>
      <c r="Q234" s="256"/>
      <c r="R234" s="256"/>
      <c r="S234" s="256"/>
      <c r="T234" s="256"/>
      <c r="U234" s="256"/>
      <c r="V234" s="256"/>
      <c r="W234" s="256"/>
      <c r="X234" s="256"/>
      <c r="Y234" s="255"/>
      <c r="Z234" s="255"/>
      <c r="AA234" s="255"/>
      <c r="AB234" s="255"/>
      <c r="AC234" s="255"/>
      <c r="AD234" s="255"/>
      <c r="AE234" s="255"/>
      <c r="AF234" s="255"/>
      <c r="AG234" s="260"/>
      <c r="AH234" s="260"/>
      <c r="AI234" s="260"/>
      <c r="AJ234" s="256"/>
      <c r="AK234" s="256"/>
      <c r="AL234" s="256"/>
      <c r="AM234" s="256"/>
      <c r="AN234" s="256"/>
      <c r="AO234" s="256"/>
      <c r="AP234" s="256"/>
      <c r="AQ234" s="256"/>
      <c r="AR234" s="256"/>
      <c r="AS234" s="256"/>
      <c r="AT234" s="256"/>
      <c r="AU234" s="256"/>
      <c r="AV234" s="256"/>
      <c r="AW234" s="256"/>
      <c r="AX234" s="256"/>
      <c r="AY234" s="256"/>
      <c r="AZ234" s="256"/>
      <c r="BA234" s="256"/>
      <c r="BB234" s="256"/>
      <c r="BC234" s="256"/>
      <c r="BD234" s="256"/>
      <c r="BE234" s="256"/>
      <c r="BF234" s="256"/>
      <c r="BG234" s="256"/>
      <c r="BH234" s="256"/>
      <c r="BI234" s="256"/>
      <c r="BJ234" s="256"/>
      <c r="BK234" s="256"/>
      <c r="BL234" s="256"/>
      <c r="BM234" s="256"/>
      <c r="BN234" s="256"/>
      <c r="BO234" s="256"/>
      <c r="BP234" s="256"/>
      <c r="BQ234" s="256"/>
      <c r="BR234" s="256"/>
      <c r="BS234" s="256"/>
      <c r="BT234" s="256"/>
      <c r="BU234" s="256"/>
      <c r="BV234" s="256"/>
      <c r="BW234" s="256"/>
      <c r="BX234" s="256"/>
      <c r="BY234" s="256"/>
      <c r="BZ234" s="256"/>
      <c r="CA234" s="256"/>
      <c r="CB234" s="256"/>
      <c r="CC234" s="256"/>
      <c r="CD234" s="256"/>
      <c r="CE234" s="256"/>
      <c r="CF234" s="256"/>
      <c r="CG234" s="256"/>
      <c r="CH234" s="256"/>
      <c r="CI234" s="256"/>
      <c r="CJ234" s="256"/>
      <c r="CK234" s="256"/>
      <c r="CL234" s="256"/>
      <c r="CM234" s="256"/>
      <c r="CN234" s="256"/>
      <c r="CO234" s="256"/>
      <c r="CP234" s="256"/>
      <c r="CQ234" s="256"/>
      <c r="CR234" s="256"/>
      <c r="CS234" s="256"/>
      <c r="CT234" s="256"/>
      <c r="CU234" s="256"/>
      <c r="CV234" s="256"/>
      <c r="CW234" s="256"/>
      <c r="CX234" s="261"/>
      <c r="CY234" s="256"/>
      <c r="CZ234" s="256"/>
      <c r="DA234" s="256"/>
      <c r="DF234" s="4"/>
      <c r="DG234" s="4"/>
      <c r="DH234" s="4"/>
      <c r="DI234" s="4"/>
      <c r="DJ234" s="4"/>
      <c r="DK234" s="4"/>
      <c r="DL234" s="4"/>
      <c r="DM234" s="4"/>
    </row>
    <row r="235" spans="1:117" ht="15">
      <c r="A235" s="256"/>
      <c r="B235" s="256"/>
      <c r="C235" s="256"/>
      <c r="D235" s="256"/>
      <c r="E235" s="256"/>
      <c r="F235" s="261"/>
      <c r="G235" s="261"/>
      <c r="H235" s="261"/>
      <c r="I235" s="256"/>
      <c r="J235" s="256"/>
      <c r="K235" s="256"/>
      <c r="L235" s="256"/>
      <c r="M235" s="256"/>
      <c r="N235" s="256"/>
      <c r="O235" s="256"/>
      <c r="P235" s="256"/>
      <c r="Q235" s="256"/>
      <c r="R235" s="256"/>
      <c r="S235" s="256"/>
      <c r="T235" s="256"/>
      <c r="U235" s="256"/>
      <c r="V235" s="256"/>
      <c r="W235" s="256"/>
      <c r="X235" s="256"/>
      <c r="Y235" s="255"/>
      <c r="Z235" s="255"/>
      <c r="AA235" s="255"/>
      <c r="AB235" s="255"/>
      <c r="AC235" s="255"/>
      <c r="AD235" s="255"/>
      <c r="AE235" s="255"/>
      <c r="AF235" s="255"/>
      <c r="AG235" s="260"/>
      <c r="AH235" s="260"/>
      <c r="AI235" s="260"/>
      <c r="AJ235" s="256"/>
      <c r="AK235" s="256"/>
      <c r="AL235" s="256"/>
      <c r="AM235" s="256"/>
      <c r="AN235" s="256"/>
      <c r="AO235" s="256"/>
      <c r="AP235" s="256"/>
      <c r="AQ235" s="256"/>
      <c r="AR235" s="256"/>
      <c r="AS235" s="256"/>
      <c r="AT235" s="256"/>
      <c r="AU235" s="256"/>
      <c r="AV235" s="256"/>
      <c r="AW235" s="256"/>
      <c r="AX235" s="256"/>
      <c r="AY235" s="256"/>
      <c r="AZ235" s="256"/>
      <c r="BA235" s="256"/>
      <c r="BB235" s="256"/>
      <c r="BC235" s="256"/>
      <c r="BD235" s="256"/>
      <c r="BE235" s="256"/>
      <c r="BF235" s="256"/>
      <c r="BG235" s="256"/>
      <c r="BH235" s="256"/>
      <c r="BI235" s="256"/>
      <c r="BJ235" s="256"/>
      <c r="BK235" s="256"/>
      <c r="BL235" s="256"/>
      <c r="BM235" s="256"/>
      <c r="BN235" s="256"/>
      <c r="BO235" s="256"/>
      <c r="BP235" s="256"/>
      <c r="BQ235" s="256"/>
      <c r="BR235" s="256"/>
      <c r="BS235" s="256"/>
      <c r="BT235" s="256"/>
      <c r="BU235" s="256"/>
      <c r="BV235" s="256"/>
      <c r="BW235" s="256"/>
      <c r="BX235" s="256"/>
      <c r="BY235" s="256"/>
      <c r="BZ235" s="256"/>
      <c r="CA235" s="256"/>
      <c r="CB235" s="256"/>
      <c r="CC235" s="256"/>
      <c r="CD235" s="256"/>
      <c r="CE235" s="256"/>
      <c r="CF235" s="256"/>
      <c r="CG235" s="256"/>
      <c r="CH235" s="256"/>
      <c r="CI235" s="256"/>
      <c r="CJ235" s="256"/>
      <c r="CK235" s="256"/>
      <c r="CL235" s="256"/>
      <c r="CM235" s="256"/>
      <c r="CN235" s="256"/>
      <c r="CO235" s="256"/>
      <c r="CP235" s="256"/>
      <c r="CQ235" s="256"/>
      <c r="CR235" s="256"/>
      <c r="CS235" s="256"/>
      <c r="CT235" s="256"/>
      <c r="CU235" s="256"/>
      <c r="CV235" s="256"/>
      <c r="CW235" s="256"/>
      <c r="CX235" s="261"/>
      <c r="CY235" s="256"/>
      <c r="CZ235" s="256"/>
      <c r="DA235" s="256"/>
      <c r="DF235" s="4"/>
      <c r="DG235" s="4"/>
      <c r="DH235" s="4"/>
      <c r="DI235" s="4"/>
      <c r="DJ235" s="4"/>
      <c r="DK235" s="4"/>
      <c r="DL235" s="4"/>
      <c r="DM235" s="4"/>
    </row>
    <row r="236" spans="1:117" ht="15">
      <c r="A236" s="256"/>
      <c r="B236" s="256"/>
      <c r="C236" s="256"/>
      <c r="D236" s="256"/>
      <c r="E236" s="256"/>
      <c r="F236" s="261"/>
      <c r="G236" s="261"/>
      <c r="H236" s="261"/>
      <c r="I236" s="256"/>
      <c r="J236" s="256"/>
      <c r="K236" s="256"/>
      <c r="L236" s="256"/>
      <c r="M236" s="256"/>
      <c r="N236" s="256"/>
      <c r="O236" s="256"/>
      <c r="P236" s="256"/>
      <c r="Q236" s="256"/>
      <c r="R236" s="256"/>
      <c r="S236" s="256"/>
      <c r="T236" s="256"/>
      <c r="U236" s="256"/>
      <c r="V236" s="256"/>
      <c r="W236" s="256"/>
      <c r="X236" s="256"/>
      <c r="Y236" s="255"/>
      <c r="Z236" s="255"/>
      <c r="AA236" s="255"/>
      <c r="AB236" s="255"/>
      <c r="AC236" s="255"/>
      <c r="AD236" s="255"/>
      <c r="AE236" s="255"/>
      <c r="AF236" s="255"/>
      <c r="AG236" s="260"/>
      <c r="AH236" s="260"/>
      <c r="AI236" s="260"/>
      <c r="AJ236" s="256"/>
      <c r="AK236" s="256"/>
      <c r="AL236" s="256"/>
      <c r="AM236" s="256"/>
      <c r="AN236" s="256"/>
      <c r="AO236" s="256"/>
      <c r="AP236" s="256"/>
      <c r="AQ236" s="256"/>
      <c r="AR236" s="256"/>
      <c r="AS236" s="256"/>
      <c r="AT236" s="256"/>
      <c r="AU236" s="256"/>
      <c r="AV236" s="256"/>
      <c r="AW236" s="256"/>
      <c r="AX236" s="256"/>
      <c r="AY236" s="256"/>
      <c r="AZ236" s="256"/>
      <c r="BA236" s="256"/>
      <c r="BB236" s="256"/>
      <c r="BC236" s="256"/>
      <c r="BD236" s="256"/>
      <c r="BE236" s="256"/>
      <c r="BF236" s="256"/>
      <c r="BG236" s="256"/>
      <c r="BH236" s="256"/>
      <c r="BI236" s="256"/>
      <c r="BJ236" s="256"/>
      <c r="BK236" s="256"/>
      <c r="BL236" s="256"/>
      <c r="BM236" s="256"/>
      <c r="BN236" s="256"/>
      <c r="BO236" s="256"/>
      <c r="BP236" s="256"/>
      <c r="BQ236" s="256"/>
      <c r="BR236" s="256"/>
      <c r="BS236" s="256"/>
      <c r="BT236" s="256"/>
      <c r="BU236" s="256"/>
      <c r="BV236" s="256"/>
      <c r="BW236" s="256"/>
      <c r="BX236" s="256"/>
      <c r="BY236" s="256"/>
      <c r="BZ236" s="256"/>
      <c r="CA236" s="256"/>
      <c r="CB236" s="256"/>
      <c r="CC236" s="256"/>
      <c r="CD236" s="256"/>
      <c r="CE236" s="256"/>
      <c r="CF236" s="256"/>
      <c r="CG236" s="256"/>
      <c r="CH236" s="256"/>
      <c r="CI236" s="256"/>
      <c r="CJ236" s="256"/>
      <c r="CK236" s="256"/>
      <c r="CL236" s="256"/>
      <c r="CM236" s="256"/>
      <c r="CN236" s="256"/>
      <c r="CO236" s="256"/>
      <c r="CP236" s="256"/>
      <c r="CQ236" s="256"/>
      <c r="CR236" s="256"/>
      <c r="CS236" s="256"/>
      <c r="CT236" s="256"/>
      <c r="CU236" s="256"/>
      <c r="CV236" s="256"/>
      <c r="CW236" s="256"/>
      <c r="CX236" s="261"/>
      <c r="CY236" s="256"/>
      <c r="CZ236" s="256"/>
      <c r="DA236" s="256"/>
      <c r="DF236" s="4"/>
      <c r="DG236" s="4"/>
      <c r="DH236" s="4"/>
      <c r="DI236" s="4"/>
      <c r="DJ236" s="4"/>
      <c r="DK236" s="4"/>
      <c r="DL236" s="4"/>
      <c r="DM236" s="4"/>
    </row>
    <row r="237" spans="1:117" ht="15">
      <c r="A237" s="256"/>
      <c r="B237" s="256"/>
      <c r="C237" s="256"/>
      <c r="D237" s="256"/>
      <c r="E237" s="256"/>
      <c r="F237" s="261"/>
      <c r="G237" s="261"/>
      <c r="H237" s="261"/>
      <c r="I237" s="256"/>
      <c r="J237" s="256"/>
      <c r="K237" s="256"/>
      <c r="L237" s="256"/>
      <c r="M237" s="256"/>
      <c r="N237" s="256"/>
      <c r="O237" s="256"/>
      <c r="P237" s="256"/>
      <c r="Q237" s="256"/>
      <c r="R237" s="256"/>
      <c r="S237" s="256"/>
      <c r="T237" s="256"/>
      <c r="U237" s="256"/>
      <c r="V237" s="256"/>
      <c r="W237" s="256"/>
      <c r="X237" s="256"/>
      <c r="Y237" s="255"/>
      <c r="Z237" s="255"/>
      <c r="AA237" s="255"/>
      <c r="AB237" s="255"/>
      <c r="AC237" s="255"/>
      <c r="AD237" s="255"/>
      <c r="AE237" s="255"/>
      <c r="AF237" s="255"/>
      <c r="AG237" s="260"/>
      <c r="AH237" s="260"/>
      <c r="AI237" s="260"/>
      <c r="AJ237" s="256"/>
      <c r="AK237" s="256"/>
      <c r="AL237" s="256"/>
      <c r="AM237" s="256"/>
      <c r="AN237" s="256"/>
      <c r="AO237" s="256"/>
      <c r="AP237" s="256"/>
      <c r="AQ237" s="256"/>
      <c r="AR237" s="256"/>
      <c r="AS237" s="256"/>
      <c r="AT237" s="256"/>
      <c r="AU237" s="256"/>
      <c r="AV237" s="256"/>
      <c r="AW237" s="256"/>
      <c r="AX237" s="256"/>
      <c r="AY237" s="256"/>
      <c r="AZ237" s="256"/>
      <c r="BA237" s="256"/>
      <c r="BB237" s="256"/>
      <c r="BC237" s="256"/>
      <c r="BD237" s="256"/>
      <c r="BE237" s="256"/>
      <c r="BF237" s="256"/>
      <c r="BG237" s="256"/>
      <c r="BH237" s="256"/>
      <c r="BI237" s="256"/>
      <c r="BJ237" s="256"/>
      <c r="BK237" s="256"/>
      <c r="BL237" s="256"/>
      <c r="BM237" s="256"/>
      <c r="BN237" s="256"/>
      <c r="BO237" s="256"/>
      <c r="BP237" s="256"/>
      <c r="BQ237" s="256"/>
      <c r="BR237" s="256"/>
      <c r="BS237" s="256"/>
      <c r="BT237" s="256"/>
      <c r="BU237" s="256"/>
      <c r="BV237" s="256"/>
      <c r="BW237" s="256"/>
      <c r="BX237" s="256"/>
      <c r="BY237" s="256"/>
      <c r="BZ237" s="256"/>
      <c r="CA237" s="256"/>
      <c r="CB237" s="256"/>
      <c r="CC237" s="256"/>
      <c r="CD237" s="256"/>
      <c r="CE237" s="256"/>
      <c r="CF237" s="256"/>
      <c r="CG237" s="256"/>
      <c r="CH237" s="256"/>
      <c r="CI237" s="256"/>
      <c r="CJ237" s="256"/>
      <c r="CK237" s="256"/>
      <c r="CL237" s="256"/>
      <c r="CM237" s="256"/>
      <c r="CN237" s="256"/>
      <c r="CO237" s="256"/>
      <c r="CP237" s="256"/>
      <c r="CQ237" s="256"/>
      <c r="CR237" s="256"/>
      <c r="CS237" s="256"/>
      <c r="CT237" s="256"/>
      <c r="CU237" s="256"/>
      <c r="CV237" s="256"/>
      <c r="CW237" s="256"/>
      <c r="CX237" s="261"/>
      <c r="CY237" s="256"/>
      <c r="CZ237" s="256"/>
      <c r="DA237" s="256"/>
      <c r="DF237" s="4"/>
      <c r="DG237" s="4"/>
      <c r="DH237" s="4"/>
      <c r="DI237" s="4"/>
      <c r="DJ237" s="4"/>
      <c r="DK237" s="4"/>
      <c r="DL237" s="4"/>
      <c r="DM237" s="4"/>
    </row>
    <row r="238" spans="1:117" ht="15">
      <c r="A238" s="256"/>
      <c r="B238" s="256"/>
      <c r="C238" s="256"/>
      <c r="D238" s="256"/>
      <c r="E238" s="256"/>
      <c r="F238" s="256"/>
      <c r="G238" s="261"/>
      <c r="H238" s="261"/>
      <c r="I238" s="256"/>
      <c r="J238" s="256"/>
      <c r="K238" s="256"/>
      <c r="L238" s="256"/>
      <c r="M238" s="256"/>
      <c r="N238" s="256"/>
      <c r="O238" s="256"/>
      <c r="P238" s="256"/>
      <c r="Q238" s="256"/>
      <c r="R238" s="256"/>
      <c r="S238" s="256"/>
      <c r="T238" s="256"/>
      <c r="U238" s="256"/>
      <c r="V238" s="256"/>
      <c r="W238" s="256"/>
      <c r="X238" s="256"/>
      <c r="Y238" s="255"/>
      <c r="Z238" s="255"/>
      <c r="AA238" s="255"/>
      <c r="AB238" s="255"/>
      <c r="AC238" s="255"/>
      <c r="AD238" s="255"/>
      <c r="AE238" s="255"/>
      <c r="AF238" s="255"/>
      <c r="AG238" s="260"/>
      <c r="AH238" s="260"/>
      <c r="AI238" s="260"/>
      <c r="AJ238" s="256"/>
      <c r="AK238" s="256"/>
      <c r="AL238" s="256"/>
      <c r="AM238" s="256"/>
      <c r="AN238" s="256"/>
      <c r="AO238" s="256"/>
      <c r="AP238" s="256"/>
      <c r="AQ238" s="256"/>
      <c r="AR238" s="256"/>
      <c r="AS238" s="256"/>
      <c r="AT238" s="256"/>
      <c r="AU238" s="256"/>
      <c r="AV238" s="256"/>
      <c r="AW238" s="256"/>
      <c r="AX238" s="256"/>
      <c r="AY238" s="256"/>
      <c r="AZ238" s="256"/>
      <c r="BA238" s="256"/>
      <c r="BB238" s="256"/>
      <c r="BC238" s="256"/>
      <c r="BD238" s="256"/>
      <c r="BE238" s="256"/>
      <c r="BF238" s="256"/>
      <c r="BG238" s="256"/>
      <c r="BH238" s="256"/>
      <c r="BI238" s="256"/>
      <c r="BJ238" s="256"/>
      <c r="BK238" s="256"/>
      <c r="BL238" s="256"/>
      <c r="BM238" s="256"/>
      <c r="BN238" s="256"/>
      <c r="BO238" s="256"/>
      <c r="BP238" s="256"/>
      <c r="BQ238" s="256"/>
      <c r="BR238" s="256"/>
      <c r="BS238" s="256"/>
      <c r="BT238" s="256"/>
      <c r="BU238" s="256"/>
      <c r="BV238" s="256"/>
      <c r="BW238" s="256"/>
      <c r="BX238" s="256"/>
      <c r="BY238" s="256"/>
      <c r="BZ238" s="256"/>
      <c r="CA238" s="256"/>
      <c r="CB238" s="256"/>
      <c r="CC238" s="256"/>
      <c r="CD238" s="256"/>
      <c r="CE238" s="256"/>
      <c r="CF238" s="256"/>
      <c r="CG238" s="256"/>
      <c r="CH238" s="256"/>
      <c r="CI238" s="256"/>
      <c r="CJ238" s="256"/>
      <c r="CK238" s="256"/>
      <c r="CL238" s="256"/>
      <c r="CM238" s="256"/>
      <c r="CN238" s="256"/>
      <c r="CO238" s="256"/>
      <c r="CP238" s="256"/>
      <c r="CQ238" s="256"/>
      <c r="CR238" s="256"/>
      <c r="CS238" s="256"/>
      <c r="CT238" s="256"/>
      <c r="CU238" s="256"/>
      <c r="CV238" s="256"/>
      <c r="CW238" s="256"/>
      <c r="CX238" s="261"/>
      <c r="CY238" s="256"/>
      <c r="CZ238" s="256"/>
      <c r="DA238" s="256"/>
      <c r="DF238" s="4"/>
      <c r="DG238" s="4"/>
      <c r="DH238" s="4"/>
      <c r="DI238" s="4"/>
      <c r="DJ238" s="4"/>
      <c r="DK238" s="4"/>
      <c r="DL238" s="4"/>
      <c r="DM238" s="4"/>
    </row>
    <row r="239" spans="1:117" ht="15">
      <c r="A239" s="256"/>
      <c r="B239" s="256"/>
      <c r="C239" s="256"/>
      <c r="D239" s="256"/>
      <c r="E239" s="256"/>
      <c r="F239" s="256"/>
      <c r="G239" s="261"/>
      <c r="H239" s="261"/>
      <c r="I239" s="256"/>
      <c r="J239" s="256"/>
      <c r="K239" s="256"/>
      <c r="L239" s="256"/>
      <c r="M239" s="256"/>
      <c r="N239" s="256"/>
      <c r="O239" s="256"/>
      <c r="P239" s="256"/>
      <c r="Q239" s="256"/>
      <c r="R239" s="256"/>
      <c r="S239" s="256"/>
      <c r="T239" s="256"/>
      <c r="U239" s="256"/>
      <c r="V239" s="256"/>
      <c r="W239" s="256"/>
      <c r="X239" s="256"/>
      <c r="Y239" s="256"/>
      <c r="Z239" s="256"/>
      <c r="AA239" s="256"/>
      <c r="AB239" s="256"/>
      <c r="AC239" s="256"/>
      <c r="AD239" s="256"/>
      <c r="AE239" s="256"/>
      <c r="AF239" s="256"/>
      <c r="AG239" s="261"/>
      <c r="AH239" s="261"/>
      <c r="AI239" s="261"/>
      <c r="AJ239" s="256"/>
      <c r="AK239" s="256"/>
      <c r="AL239" s="256"/>
      <c r="AM239" s="256"/>
      <c r="AN239" s="256"/>
      <c r="AO239" s="256"/>
      <c r="AP239" s="256"/>
      <c r="AQ239" s="256"/>
      <c r="AR239" s="256"/>
      <c r="AS239" s="256"/>
      <c r="AT239" s="256"/>
      <c r="AU239" s="256"/>
      <c r="AV239" s="256"/>
      <c r="AW239" s="256"/>
      <c r="AX239" s="256"/>
      <c r="AY239" s="256"/>
      <c r="AZ239" s="256"/>
      <c r="BA239" s="256"/>
      <c r="BB239" s="256"/>
      <c r="BC239" s="256"/>
      <c r="BD239" s="256"/>
      <c r="BE239" s="256"/>
      <c r="BF239" s="256"/>
      <c r="BG239" s="256"/>
      <c r="BH239" s="256"/>
      <c r="BI239" s="256"/>
      <c r="BJ239" s="256"/>
      <c r="BK239" s="256"/>
      <c r="BL239" s="256"/>
      <c r="BM239" s="256"/>
      <c r="BN239" s="256"/>
      <c r="BO239" s="256"/>
      <c r="BP239" s="256"/>
      <c r="BQ239" s="256"/>
      <c r="BR239" s="256"/>
      <c r="BS239" s="256"/>
      <c r="BT239" s="256"/>
      <c r="BU239" s="256"/>
      <c r="BV239" s="256"/>
      <c r="BW239" s="256"/>
      <c r="BX239" s="256"/>
      <c r="BY239" s="256"/>
      <c r="BZ239" s="256"/>
      <c r="CA239" s="256"/>
      <c r="CB239" s="256"/>
      <c r="CC239" s="256"/>
      <c r="CD239" s="256"/>
      <c r="CE239" s="256"/>
      <c r="CF239" s="256"/>
      <c r="CG239" s="256"/>
      <c r="CH239" s="256"/>
      <c r="CI239" s="256"/>
      <c r="CJ239" s="256"/>
      <c r="CK239" s="256"/>
      <c r="CL239" s="256"/>
      <c r="CM239" s="256"/>
      <c r="CN239" s="256"/>
      <c r="CO239" s="256"/>
      <c r="CP239" s="256"/>
      <c r="CQ239" s="256"/>
      <c r="CR239" s="256"/>
      <c r="CS239" s="256"/>
      <c r="CT239" s="256"/>
      <c r="CU239" s="256"/>
      <c r="CV239" s="256"/>
      <c r="CW239" s="256"/>
      <c r="CX239" s="261"/>
      <c r="CY239" s="256"/>
      <c r="CZ239" s="256"/>
      <c r="DA239" s="256"/>
      <c r="DF239" s="4"/>
      <c r="DG239" s="4"/>
      <c r="DH239" s="4"/>
      <c r="DI239" s="4"/>
      <c r="DJ239" s="4"/>
      <c r="DK239" s="4"/>
      <c r="DL239" s="4"/>
      <c r="DM239" s="4"/>
    </row>
    <row r="240" spans="1:117" ht="15">
      <c r="A240" s="256"/>
      <c r="B240" s="256"/>
      <c r="C240" s="256"/>
      <c r="D240" s="256"/>
      <c r="E240" s="256"/>
      <c r="F240" s="256"/>
      <c r="G240" s="261"/>
      <c r="H240" s="261"/>
      <c r="I240" s="256"/>
      <c r="J240" s="256"/>
      <c r="K240" s="256"/>
      <c r="L240" s="256"/>
      <c r="M240" s="256"/>
      <c r="N240" s="256"/>
      <c r="O240" s="256"/>
      <c r="P240" s="256"/>
      <c r="Q240" s="256"/>
      <c r="R240" s="256"/>
      <c r="S240" s="256"/>
      <c r="T240" s="256"/>
      <c r="U240" s="256"/>
      <c r="V240" s="256"/>
      <c r="W240" s="256"/>
      <c r="X240" s="256"/>
      <c r="Y240" s="256"/>
      <c r="Z240" s="256"/>
      <c r="AA240" s="256"/>
      <c r="AB240" s="256"/>
      <c r="AC240" s="256"/>
      <c r="AD240" s="256"/>
      <c r="AE240" s="256"/>
      <c r="AF240" s="256"/>
      <c r="AG240" s="261"/>
      <c r="AH240" s="261"/>
      <c r="AI240" s="261"/>
      <c r="AJ240" s="256"/>
      <c r="AK240" s="256"/>
      <c r="AL240" s="256"/>
      <c r="AM240" s="256"/>
      <c r="AN240" s="256"/>
      <c r="AO240" s="256"/>
      <c r="AP240" s="256"/>
      <c r="AQ240" s="256"/>
      <c r="AR240" s="256"/>
      <c r="AS240" s="256"/>
      <c r="AT240" s="256"/>
      <c r="AU240" s="256"/>
      <c r="AV240" s="256"/>
      <c r="AW240" s="256"/>
      <c r="AX240" s="256"/>
      <c r="AY240" s="256"/>
      <c r="AZ240" s="256"/>
      <c r="BA240" s="256"/>
      <c r="BB240" s="256"/>
      <c r="BC240" s="256"/>
      <c r="BD240" s="256"/>
      <c r="BE240" s="256"/>
      <c r="BF240" s="256"/>
      <c r="BG240" s="256"/>
      <c r="BH240" s="256"/>
      <c r="BI240" s="256"/>
      <c r="BJ240" s="256"/>
      <c r="BK240" s="256"/>
      <c r="BL240" s="256"/>
      <c r="BM240" s="256"/>
      <c r="BN240" s="256"/>
      <c r="BO240" s="256"/>
      <c r="BP240" s="256"/>
      <c r="BQ240" s="256"/>
      <c r="BR240" s="256"/>
      <c r="BS240" s="256"/>
      <c r="BT240" s="256"/>
      <c r="BU240" s="256"/>
      <c r="BV240" s="256"/>
      <c r="BW240" s="256"/>
      <c r="BX240" s="256"/>
      <c r="BY240" s="256"/>
      <c r="BZ240" s="256"/>
      <c r="CA240" s="256"/>
      <c r="CB240" s="256"/>
      <c r="CC240" s="256"/>
      <c r="CD240" s="256"/>
      <c r="CE240" s="256"/>
      <c r="CF240" s="256"/>
      <c r="CG240" s="256"/>
      <c r="CH240" s="256"/>
      <c r="CI240" s="256"/>
      <c r="CJ240" s="256"/>
      <c r="CK240" s="256"/>
      <c r="CL240" s="256"/>
      <c r="CM240" s="256"/>
      <c r="CN240" s="256"/>
      <c r="CO240" s="256"/>
      <c r="CP240" s="256"/>
      <c r="CQ240" s="256"/>
      <c r="CR240" s="256"/>
      <c r="CS240" s="256"/>
      <c r="CT240" s="256"/>
      <c r="CU240" s="256"/>
      <c r="CV240" s="256"/>
      <c r="CW240" s="256"/>
      <c r="CX240" s="261"/>
      <c r="CY240" s="256"/>
      <c r="CZ240" s="256"/>
      <c r="DA240" s="256"/>
      <c r="DF240" s="4"/>
      <c r="DG240" s="4"/>
      <c r="DH240" s="4"/>
      <c r="DI240" s="4"/>
      <c r="DJ240" s="4"/>
      <c r="DK240" s="4"/>
      <c r="DL240" s="4"/>
      <c r="DM240" s="4"/>
    </row>
    <row r="241" spans="1:117" ht="15">
      <c r="A241" s="256"/>
      <c r="B241" s="256"/>
      <c r="C241" s="256"/>
      <c r="D241" s="256"/>
      <c r="E241" s="256"/>
      <c r="F241" s="256"/>
      <c r="G241" s="261"/>
      <c r="H241" s="261"/>
      <c r="I241" s="256"/>
      <c r="J241" s="256"/>
      <c r="K241" s="256"/>
      <c r="L241" s="256"/>
      <c r="M241" s="256"/>
      <c r="N241" s="256"/>
      <c r="O241" s="256"/>
      <c r="P241" s="256"/>
      <c r="Q241" s="256"/>
      <c r="R241" s="256"/>
      <c r="S241" s="256"/>
      <c r="T241" s="256"/>
      <c r="U241" s="256"/>
      <c r="V241" s="256"/>
      <c r="W241" s="256"/>
      <c r="X241" s="256"/>
      <c r="Y241" s="256"/>
      <c r="Z241" s="256"/>
      <c r="AA241" s="256"/>
      <c r="AB241" s="256"/>
      <c r="AC241" s="256"/>
      <c r="AD241" s="256"/>
      <c r="AE241" s="256"/>
      <c r="AF241" s="256"/>
      <c r="AG241" s="261"/>
      <c r="AH241" s="261"/>
      <c r="AI241" s="261"/>
      <c r="AJ241" s="256"/>
      <c r="AK241" s="256"/>
      <c r="AL241" s="256"/>
      <c r="AM241" s="256"/>
      <c r="AN241" s="256"/>
      <c r="AO241" s="256"/>
      <c r="AP241" s="256"/>
      <c r="AQ241" s="256"/>
      <c r="AR241" s="256"/>
      <c r="AS241" s="256"/>
      <c r="AT241" s="256"/>
      <c r="AU241" s="256"/>
      <c r="AV241" s="256"/>
      <c r="AW241" s="256"/>
      <c r="AX241" s="256"/>
      <c r="AY241" s="256"/>
      <c r="AZ241" s="256"/>
      <c r="BA241" s="256"/>
      <c r="BB241" s="256"/>
      <c r="BC241" s="256"/>
      <c r="BD241" s="256"/>
      <c r="BE241" s="256"/>
      <c r="BF241" s="256"/>
      <c r="BG241" s="256"/>
      <c r="BH241" s="256"/>
      <c r="BI241" s="256"/>
      <c r="BJ241" s="256"/>
      <c r="BK241" s="256"/>
      <c r="BL241" s="256"/>
      <c r="BM241" s="256"/>
      <c r="BN241" s="256"/>
      <c r="BO241" s="256"/>
      <c r="BP241" s="256"/>
      <c r="BQ241" s="256"/>
      <c r="BR241" s="256"/>
      <c r="BS241" s="256"/>
      <c r="BT241" s="256"/>
      <c r="BU241" s="256"/>
      <c r="BV241" s="256"/>
      <c r="BW241" s="256"/>
      <c r="BX241" s="256"/>
      <c r="BY241" s="256"/>
      <c r="BZ241" s="256"/>
      <c r="CA241" s="256"/>
      <c r="CB241" s="256"/>
      <c r="CC241" s="256"/>
      <c r="CD241" s="256"/>
      <c r="CE241" s="256"/>
      <c r="CF241" s="256"/>
      <c r="CG241" s="256"/>
      <c r="CH241" s="256"/>
      <c r="CI241" s="256"/>
      <c r="CJ241" s="256"/>
      <c r="CK241" s="256"/>
      <c r="CL241" s="256"/>
      <c r="CM241" s="256"/>
      <c r="CN241" s="256"/>
      <c r="CO241" s="256"/>
      <c r="CP241" s="256"/>
      <c r="CQ241" s="256"/>
      <c r="CR241" s="256"/>
      <c r="CS241" s="256"/>
      <c r="CT241" s="256"/>
      <c r="CU241" s="256"/>
      <c r="CV241" s="256"/>
      <c r="CW241" s="256"/>
      <c r="CX241" s="261"/>
      <c r="CY241" s="256"/>
      <c r="CZ241" s="256"/>
      <c r="DA241" s="256"/>
      <c r="DF241" s="4"/>
      <c r="DG241" s="4"/>
      <c r="DH241" s="4"/>
      <c r="DI241" s="4"/>
      <c r="DJ241" s="4"/>
      <c r="DK241" s="4"/>
      <c r="DL241" s="4"/>
      <c r="DM241" s="4"/>
    </row>
    <row r="242" spans="1:117" ht="15">
      <c r="A242" s="256"/>
      <c r="B242" s="256"/>
      <c r="C242" s="256"/>
      <c r="D242" s="256"/>
      <c r="E242" s="256"/>
      <c r="F242" s="256"/>
      <c r="G242" s="261"/>
      <c r="H242" s="256"/>
      <c r="I242" s="256"/>
      <c r="J242" s="256"/>
      <c r="K242" s="256"/>
      <c r="L242" s="256"/>
      <c r="M242" s="256"/>
      <c r="N242" s="256"/>
      <c r="O242" s="256"/>
      <c r="P242" s="256"/>
      <c r="Q242" s="256"/>
      <c r="R242" s="256"/>
      <c r="S242" s="256"/>
      <c r="T242" s="256"/>
      <c r="U242" s="256"/>
      <c r="V242" s="256"/>
      <c r="W242" s="256"/>
      <c r="X242" s="256"/>
      <c r="Y242" s="256"/>
      <c r="Z242" s="256"/>
      <c r="AA242" s="256"/>
      <c r="AB242" s="256"/>
      <c r="AC242" s="256"/>
      <c r="AD242" s="256"/>
      <c r="AE242" s="256"/>
      <c r="AF242" s="256"/>
      <c r="AG242" s="261"/>
      <c r="AH242" s="261"/>
      <c r="AI242" s="261"/>
      <c r="AJ242" s="256"/>
      <c r="AK242" s="256"/>
      <c r="AL242" s="256"/>
      <c r="AM242" s="256"/>
      <c r="AN242" s="256"/>
      <c r="AO242" s="256"/>
      <c r="AP242" s="256"/>
      <c r="AQ242" s="256"/>
      <c r="AR242" s="256"/>
      <c r="AS242" s="256"/>
      <c r="AT242" s="256"/>
      <c r="AU242" s="256"/>
      <c r="AV242" s="256"/>
      <c r="AW242" s="256"/>
      <c r="AX242" s="256"/>
      <c r="AY242" s="256"/>
      <c r="AZ242" s="256"/>
      <c r="BA242" s="256"/>
      <c r="BB242" s="256"/>
      <c r="BC242" s="256"/>
      <c r="BD242" s="256"/>
      <c r="BE242" s="256"/>
      <c r="BF242" s="256"/>
      <c r="BG242" s="256"/>
      <c r="BH242" s="256"/>
      <c r="BI242" s="256"/>
      <c r="BJ242" s="256"/>
      <c r="BK242" s="256"/>
      <c r="BL242" s="256"/>
      <c r="BM242" s="256"/>
      <c r="BN242" s="256"/>
      <c r="BO242" s="256"/>
      <c r="BP242" s="256"/>
      <c r="BQ242" s="256"/>
      <c r="BR242" s="256"/>
      <c r="BS242" s="256"/>
      <c r="BT242" s="256"/>
      <c r="BU242" s="256"/>
      <c r="BV242" s="256"/>
      <c r="BW242" s="256"/>
      <c r="BX242" s="256"/>
      <c r="BY242" s="256"/>
      <c r="BZ242" s="256"/>
      <c r="CA242" s="256"/>
      <c r="CB242" s="256"/>
      <c r="CC242" s="256"/>
      <c r="CD242" s="256"/>
      <c r="CE242" s="256"/>
      <c r="CF242" s="256"/>
      <c r="CG242" s="256"/>
      <c r="CH242" s="256"/>
      <c r="CI242" s="256"/>
      <c r="CJ242" s="256"/>
      <c r="CK242" s="256"/>
      <c r="CL242" s="256"/>
      <c r="CM242" s="256"/>
      <c r="CN242" s="256"/>
      <c r="CO242" s="256"/>
      <c r="CP242" s="256"/>
      <c r="CQ242" s="256"/>
      <c r="CR242" s="256"/>
      <c r="CS242" s="256"/>
      <c r="CT242" s="256"/>
      <c r="CU242" s="256"/>
      <c r="CV242" s="256"/>
      <c r="CW242" s="256"/>
      <c r="CX242" s="261"/>
      <c r="CY242" s="256"/>
      <c r="CZ242" s="256"/>
      <c r="DA242" s="256"/>
      <c r="DF242" s="4"/>
      <c r="DG242" s="4"/>
      <c r="DH242" s="4"/>
      <c r="DI242" s="4"/>
      <c r="DJ242" s="4"/>
      <c r="DK242" s="4"/>
      <c r="DL242" s="4"/>
      <c r="DM242" s="4"/>
    </row>
    <row r="243" spans="1:117" ht="15">
      <c r="A243" s="256"/>
      <c r="B243" s="256"/>
      <c r="C243" s="256"/>
      <c r="D243" s="256"/>
      <c r="E243" s="256"/>
      <c r="F243" s="256"/>
      <c r="G243" s="261"/>
      <c r="H243" s="256"/>
      <c r="I243" s="256"/>
      <c r="J243" s="256"/>
      <c r="K243" s="256"/>
      <c r="L243" s="256"/>
      <c r="M243" s="256"/>
      <c r="N243" s="256"/>
      <c r="O243" s="256"/>
      <c r="P243" s="256"/>
      <c r="Q243" s="256"/>
      <c r="R243" s="256"/>
      <c r="S243" s="256"/>
      <c r="T243" s="256"/>
      <c r="U243" s="256"/>
      <c r="V243" s="256"/>
      <c r="W243" s="256"/>
      <c r="X243" s="256"/>
      <c r="Y243" s="256"/>
      <c r="Z243" s="256"/>
      <c r="AA243" s="256"/>
      <c r="AB243" s="256"/>
      <c r="AC243" s="256"/>
      <c r="AD243" s="256"/>
      <c r="AE243" s="256"/>
      <c r="AF243" s="256"/>
      <c r="AG243" s="261"/>
      <c r="AH243" s="261"/>
      <c r="AI243" s="261"/>
      <c r="AJ243" s="256"/>
      <c r="AK243" s="256"/>
      <c r="AL243" s="256"/>
      <c r="AM243" s="256"/>
      <c r="AN243" s="256"/>
      <c r="AO243" s="256"/>
      <c r="AP243" s="256"/>
      <c r="AQ243" s="256"/>
      <c r="AR243" s="256"/>
      <c r="AS243" s="256"/>
      <c r="AT243" s="256"/>
      <c r="AU243" s="256"/>
      <c r="AV243" s="256"/>
      <c r="AW243" s="256"/>
      <c r="AX243" s="256"/>
      <c r="AY243" s="256"/>
      <c r="AZ243" s="256"/>
      <c r="BA243" s="256"/>
      <c r="BB243" s="256"/>
      <c r="BC243" s="256"/>
      <c r="BD243" s="256"/>
      <c r="BE243" s="256"/>
      <c r="BF243" s="256"/>
      <c r="BG243" s="256"/>
      <c r="BH243" s="256"/>
      <c r="BI243" s="256"/>
      <c r="BJ243" s="256"/>
      <c r="BK243" s="256"/>
      <c r="BL243" s="256"/>
      <c r="BM243" s="256"/>
      <c r="BN243" s="256"/>
      <c r="BO243" s="256"/>
      <c r="BP243" s="256"/>
      <c r="BQ243" s="256"/>
      <c r="BR243" s="256"/>
      <c r="BS243" s="256"/>
      <c r="BT243" s="256"/>
      <c r="BU243" s="256"/>
      <c r="BV243" s="256"/>
      <c r="BW243" s="256"/>
      <c r="BX243" s="256"/>
      <c r="BY243" s="256"/>
      <c r="BZ243" s="256"/>
      <c r="CA243" s="256"/>
      <c r="CB243" s="256"/>
      <c r="CC243" s="256"/>
      <c r="CD243" s="256"/>
      <c r="CE243" s="256"/>
      <c r="CF243" s="256"/>
      <c r="CG243" s="256"/>
      <c r="CH243" s="256"/>
      <c r="CI243" s="256"/>
      <c r="CJ243" s="256"/>
      <c r="CK243" s="256"/>
      <c r="CL243" s="256"/>
      <c r="CM243" s="256"/>
      <c r="CN243" s="256"/>
      <c r="CO243" s="256"/>
      <c r="CP243" s="256"/>
      <c r="CQ243" s="256"/>
      <c r="CR243" s="256"/>
      <c r="CS243" s="256"/>
      <c r="CT243" s="256"/>
      <c r="CU243" s="256"/>
      <c r="CV243" s="256"/>
      <c r="CW243" s="256"/>
      <c r="CX243" s="261"/>
      <c r="CY243" s="256"/>
      <c r="CZ243" s="256"/>
      <c r="DA243" s="256"/>
      <c r="DF243" s="4"/>
      <c r="DG243" s="4"/>
      <c r="DH243" s="4"/>
      <c r="DI243" s="4"/>
      <c r="DJ243" s="4"/>
      <c r="DK243" s="4"/>
      <c r="DL243" s="4"/>
      <c r="DM243" s="4"/>
    </row>
    <row r="244" spans="1:117" ht="15">
      <c r="A244" s="256"/>
      <c r="B244" s="256"/>
      <c r="C244" s="256"/>
      <c r="D244" s="256"/>
      <c r="E244" s="256"/>
      <c r="F244" s="256"/>
      <c r="G244" s="261"/>
      <c r="H244" s="256"/>
      <c r="I244" s="256"/>
      <c r="J244" s="256"/>
      <c r="K244" s="256"/>
      <c r="L244" s="256"/>
      <c r="M244" s="256"/>
      <c r="N244" s="256"/>
      <c r="O244" s="256"/>
      <c r="P244" s="256"/>
      <c r="Q244" s="256"/>
      <c r="R244" s="256"/>
      <c r="S244" s="256"/>
      <c r="T244" s="256"/>
      <c r="U244" s="256"/>
      <c r="V244" s="256"/>
      <c r="W244" s="256"/>
      <c r="X244" s="256"/>
      <c r="Y244" s="256"/>
      <c r="Z244" s="256"/>
      <c r="AA244" s="256"/>
      <c r="AB244" s="256"/>
      <c r="AC244" s="256"/>
      <c r="AD244" s="256"/>
      <c r="AE244" s="256"/>
      <c r="AF244" s="256"/>
      <c r="AG244" s="261"/>
      <c r="AH244" s="261"/>
      <c r="AI244" s="261"/>
      <c r="AJ244" s="256"/>
      <c r="AK244" s="256"/>
      <c r="AL244" s="256"/>
      <c r="AM244" s="256"/>
      <c r="AN244" s="256"/>
      <c r="AO244" s="256"/>
      <c r="AP244" s="256"/>
      <c r="AQ244" s="256"/>
      <c r="AR244" s="256"/>
      <c r="AS244" s="256"/>
      <c r="AT244" s="256"/>
      <c r="AU244" s="256"/>
      <c r="AV244" s="256"/>
      <c r="AW244" s="256"/>
      <c r="AX244" s="256"/>
      <c r="AY244" s="256"/>
      <c r="AZ244" s="256"/>
      <c r="BA244" s="256"/>
      <c r="BB244" s="256"/>
      <c r="BC244" s="256"/>
      <c r="BD244" s="256"/>
      <c r="BE244" s="256"/>
      <c r="BF244" s="256"/>
      <c r="BG244" s="256"/>
      <c r="BH244" s="256"/>
      <c r="BI244" s="256"/>
      <c r="BJ244" s="256"/>
      <c r="BK244" s="256"/>
      <c r="BL244" s="256"/>
      <c r="BM244" s="256"/>
      <c r="BN244" s="256"/>
      <c r="BO244" s="256"/>
      <c r="BP244" s="256"/>
      <c r="BQ244" s="256"/>
      <c r="BR244" s="256"/>
      <c r="BS244" s="256"/>
      <c r="BT244" s="256"/>
      <c r="BU244" s="256"/>
      <c r="BV244" s="256"/>
      <c r="BW244" s="256"/>
      <c r="BX244" s="256"/>
      <c r="BY244" s="256"/>
      <c r="BZ244" s="256"/>
      <c r="CA244" s="256"/>
      <c r="CB244" s="256"/>
      <c r="CC244" s="256"/>
      <c r="CD244" s="256"/>
      <c r="CE244" s="256"/>
      <c r="CF244" s="256"/>
      <c r="CG244" s="256"/>
      <c r="CH244" s="256"/>
      <c r="CI244" s="256"/>
      <c r="CJ244" s="256"/>
      <c r="CK244" s="256"/>
      <c r="CL244" s="256"/>
      <c r="CM244" s="256"/>
      <c r="CN244" s="256"/>
      <c r="CO244" s="256"/>
      <c r="CP244" s="256"/>
      <c r="CQ244" s="256"/>
      <c r="CR244" s="256"/>
      <c r="CS244" s="256"/>
      <c r="CT244" s="256"/>
      <c r="CU244" s="256"/>
      <c r="CV244" s="256"/>
      <c r="CW244" s="256"/>
      <c r="CX244" s="261"/>
      <c r="CY244" s="256"/>
      <c r="CZ244" s="256"/>
      <c r="DA244" s="256"/>
      <c r="DF244" s="4"/>
      <c r="DG244" s="4"/>
      <c r="DH244" s="4"/>
      <c r="DI244" s="4"/>
      <c r="DJ244" s="4"/>
      <c r="DK244" s="4"/>
      <c r="DL244" s="4"/>
      <c r="DM244" s="4"/>
    </row>
    <row r="245" spans="1:117" ht="15">
      <c r="A245" s="256"/>
      <c r="B245" s="256"/>
      <c r="C245" s="256"/>
      <c r="D245" s="256"/>
      <c r="E245" s="256"/>
      <c r="F245" s="256"/>
      <c r="G245" s="261"/>
      <c r="H245" s="256"/>
      <c r="I245" s="256"/>
      <c r="J245" s="256"/>
      <c r="K245" s="256"/>
      <c r="L245" s="256"/>
      <c r="M245" s="256"/>
      <c r="N245" s="256"/>
      <c r="O245" s="256"/>
      <c r="P245" s="256"/>
      <c r="Q245" s="256"/>
      <c r="R245" s="256"/>
      <c r="S245" s="256"/>
      <c r="T245" s="256"/>
      <c r="U245" s="256"/>
      <c r="V245" s="256"/>
      <c r="W245" s="256"/>
      <c r="X245" s="256"/>
      <c r="Y245" s="256"/>
      <c r="Z245" s="256"/>
      <c r="AA245" s="256"/>
      <c r="AB245" s="256"/>
      <c r="AC245" s="256"/>
      <c r="AD245" s="256"/>
      <c r="AE245" s="256"/>
      <c r="AF245" s="256"/>
      <c r="AG245" s="261"/>
      <c r="AH245" s="261"/>
      <c r="AI245" s="261"/>
      <c r="AJ245" s="256"/>
      <c r="AK245" s="256"/>
      <c r="AL245" s="256"/>
      <c r="AM245" s="256"/>
      <c r="AN245" s="256"/>
      <c r="AO245" s="256"/>
      <c r="AP245" s="256"/>
      <c r="AQ245" s="256"/>
      <c r="AR245" s="256"/>
      <c r="AS245" s="256"/>
      <c r="AT245" s="256"/>
      <c r="AU245" s="256"/>
      <c r="AV245" s="256"/>
      <c r="AW245" s="256"/>
      <c r="AX245" s="256"/>
      <c r="AY245" s="256"/>
      <c r="AZ245" s="256"/>
      <c r="BA245" s="256"/>
      <c r="BB245" s="256"/>
      <c r="BC245" s="256"/>
      <c r="BD245" s="256"/>
      <c r="BE245" s="256"/>
      <c r="BF245" s="256"/>
      <c r="BG245" s="256"/>
      <c r="BH245" s="256"/>
      <c r="BI245" s="256"/>
      <c r="BJ245" s="256"/>
      <c r="BK245" s="256"/>
      <c r="BL245" s="256"/>
      <c r="BM245" s="256"/>
      <c r="BN245" s="256"/>
      <c r="BO245" s="256"/>
      <c r="BP245" s="256"/>
      <c r="BQ245" s="256"/>
      <c r="BR245" s="256"/>
      <c r="BS245" s="256"/>
      <c r="BT245" s="256"/>
      <c r="BU245" s="256"/>
      <c r="BV245" s="256"/>
      <c r="BW245" s="256"/>
      <c r="BX245" s="256"/>
      <c r="BY245" s="256"/>
      <c r="BZ245" s="256"/>
      <c r="CA245" s="256"/>
      <c r="CB245" s="256"/>
      <c r="CC245" s="256"/>
      <c r="CD245" s="256"/>
      <c r="CE245" s="256"/>
      <c r="CF245" s="256"/>
      <c r="CG245" s="256"/>
      <c r="CH245" s="256"/>
      <c r="CI245" s="256"/>
      <c r="CJ245" s="256"/>
      <c r="CK245" s="256"/>
      <c r="CL245" s="256"/>
      <c r="CM245" s="256"/>
      <c r="CN245" s="256"/>
      <c r="CO245" s="256"/>
      <c r="CP245" s="256"/>
      <c r="CQ245" s="256"/>
      <c r="CR245" s="256"/>
      <c r="CS245" s="256"/>
      <c r="CT245" s="256"/>
      <c r="CU245" s="256"/>
      <c r="CV245" s="256"/>
      <c r="CW245" s="256"/>
      <c r="CX245" s="261"/>
      <c r="CY245" s="256"/>
      <c r="CZ245" s="256"/>
      <c r="DA245" s="256"/>
      <c r="DF245" s="4"/>
      <c r="DG245" s="4"/>
      <c r="DH245" s="4"/>
      <c r="DI245" s="4"/>
      <c r="DJ245" s="4"/>
      <c r="DK245" s="4"/>
      <c r="DL245" s="4"/>
      <c r="DM245" s="4"/>
    </row>
    <row r="246" spans="1:117" ht="15">
      <c r="A246" s="256"/>
      <c r="B246" s="256"/>
      <c r="C246" s="256"/>
      <c r="D246" s="256"/>
      <c r="E246" s="256"/>
      <c r="F246" s="256"/>
      <c r="G246" s="256"/>
      <c r="H246" s="256"/>
      <c r="I246" s="256"/>
      <c r="J246" s="256"/>
      <c r="K246" s="256"/>
      <c r="L246" s="256"/>
      <c r="M246" s="256"/>
      <c r="N246" s="256"/>
      <c r="O246" s="256"/>
      <c r="P246" s="256"/>
      <c r="Q246" s="256"/>
      <c r="R246" s="256"/>
      <c r="S246" s="256"/>
      <c r="T246" s="256"/>
      <c r="U246" s="256"/>
      <c r="V246" s="256"/>
      <c r="W246" s="256"/>
      <c r="X246" s="256"/>
      <c r="Y246" s="256"/>
      <c r="Z246" s="256"/>
      <c r="AA246" s="256"/>
      <c r="AB246" s="256"/>
      <c r="AC246" s="256"/>
      <c r="AD246" s="256"/>
      <c r="AE246" s="256"/>
      <c r="AF246" s="256"/>
      <c r="AG246" s="261"/>
      <c r="AH246" s="261"/>
      <c r="AI246" s="261"/>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c r="BT246" s="256"/>
      <c r="BU246" s="256"/>
      <c r="BV246" s="256"/>
      <c r="BW246" s="256"/>
      <c r="BX246" s="256"/>
      <c r="BY246" s="256"/>
      <c r="BZ246" s="256"/>
      <c r="CA246" s="256"/>
      <c r="CB246" s="256"/>
      <c r="CC246" s="256"/>
      <c r="CD246" s="256"/>
      <c r="CE246" s="256"/>
      <c r="CF246" s="256"/>
      <c r="CG246" s="256"/>
      <c r="CH246" s="256"/>
      <c r="CI246" s="256"/>
      <c r="CJ246" s="256"/>
      <c r="CK246" s="256"/>
      <c r="CL246" s="256"/>
      <c r="CM246" s="256"/>
      <c r="CN246" s="256"/>
      <c r="CO246" s="256"/>
      <c r="CP246" s="256"/>
      <c r="CQ246" s="256"/>
      <c r="CR246" s="256"/>
      <c r="CS246" s="256"/>
      <c r="CT246" s="256"/>
      <c r="CU246" s="256"/>
      <c r="CV246" s="256"/>
      <c r="CW246" s="256"/>
      <c r="CX246" s="261"/>
      <c r="CY246" s="256"/>
      <c r="CZ246" s="256"/>
      <c r="DA246" s="256"/>
      <c r="DF246" s="4"/>
      <c r="DG246" s="4"/>
      <c r="DH246" s="4"/>
      <c r="DI246" s="4"/>
      <c r="DJ246" s="4"/>
      <c r="DK246" s="4"/>
      <c r="DL246" s="4"/>
      <c r="DM246" s="4"/>
    </row>
    <row r="247" spans="1:117" ht="15">
      <c r="A247" s="256"/>
      <c r="B247" s="256"/>
      <c r="C247" s="256"/>
      <c r="D247" s="256"/>
      <c r="E247" s="256"/>
      <c r="F247" s="256"/>
      <c r="G247" s="256"/>
      <c r="H247" s="256"/>
      <c r="I247" s="256"/>
      <c r="J247" s="256"/>
      <c r="K247" s="256"/>
      <c r="L247" s="256"/>
      <c r="M247" s="256"/>
      <c r="N247" s="256"/>
      <c r="O247" s="256"/>
      <c r="P247" s="256"/>
      <c r="Q247" s="256"/>
      <c r="R247" s="256"/>
      <c r="S247" s="256"/>
      <c r="T247" s="256"/>
      <c r="U247" s="256"/>
      <c r="V247" s="256"/>
      <c r="W247" s="256"/>
      <c r="X247" s="256"/>
      <c r="Y247" s="256"/>
      <c r="Z247" s="256"/>
      <c r="AA247" s="256"/>
      <c r="AB247" s="256"/>
      <c r="AC247" s="256"/>
      <c r="AD247" s="256"/>
      <c r="AE247" s="256"/>
      <c r="AF247" s="256"/>
      <c r="AG247" s="261"/>
      <c r="AH247" s="261"/>
      <c r="AI247" s="261"/>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c r="BT247" s="256"/>
      <c r="BU247" s="256"/>
      <c r="BV247" s="256"/>
      <c r="BW247" s="256"/>
      <c r="BX247" s="256"/>
      <c r="BY247" s="256"/>
      <c r="BZ247" s="256"/>
      <c r="CA247" s="256"/>
      <c r="CB247" s="256"/>
      <c r="CC247" s="256"/>
      <c r="CD247" s="256"/>
      <c r="CE247" s="256"/>
      <c r="CF247" s="256"/>
      <c r="CG247" s="256"/>
      <c r="CH247" s="256"/>
      <c r="CI247" s="256"/>
      <c r="CJ247" s="256"/>
      <c r="CK247" s="256"/>
      <c r="CL247" s="256"/>
      <c r="CM247" s="256"/>
      <c r="CN247" s="256"/>
      <c r="CO247" s="256"/>
      <c r="CP247" s="256"/>
      <c r="CQ247" s="256"/>
      <c r="CR247" s="256"/>
      <c r="CS247" s="256"/>
      <c r="CT247" s="256"/>
      <c r="CU247" s="256"/>
      <c r="CV247" s="256"/>
      <c r="CW247" s="256"/>
      <c r="CX247" s="261"/>
      <c r="CY247" s="256"/>
      <c r="CZ247" s="256"/>
      <c r="DA247" s="256"/>
      <c r="DF247" s="4"/>
      <c r="DG247" s="4"/>
      <c r="DH247" s="4"/>
      <c r="DI247" s="4"/>
      <c r="DJ247" s="4"/>
      <c r="DK247" s="4"/>
      <c r="DL247" s="4"/>
      <c r="DM247" s="4"/>
    </row>
    <row r="248" spans="1:117" ht="15">
      <c r="A248" s="256"/>
      <c r="B248" s="256"/>
      <c r="C248" s="256"/>
      <c r="D248" s="256"/>
      <c r="E248" s="256"/>
      <c r="F248" s="256"/>
      <c r="G248" s="256"/>
      <c r="H248" s="256"/>
      <c r="I248" s="256"/>
      <c r="J248" s="256"/>
      <c r="K248" s="256"/>
      <c r="L248" s="256"/>
      <c r="M248" s="256"/>
      <c r="N248" s="256"/>
      <c r="O248" s="256"/>
      <c r="P248" s="256"/>
      <c r="Q248" s="256"/>
      <c r="R248" s="256"/>
      <c r="S248" s="256"/>
      <c r="T248" s="256"/>
      <c r="U248" s="256"/>
      <c r="V248" s="256"/>
      <c r="W248" s="256"/>
      <c r="X248" s="256"/>
      <c r="Y248" s="256"/>
      <c r="Z248" s="256"/>
      <c r="AA248" s="256"/>
      <c r="AB248" s="256"/>
      <c r="AC248" s="256"/>
      <c r="AD248" s="256"/>
      <c r="AE248" s="256"/>
      <c r="AF248" s="256"/>
      <c r="AG248" s="261"/>
      <c r="AH248" s="261"/>
      <c r="AI248" s="261"/>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c r="BT248" s="256"/>
      <c r="BU248" s="256"/>
      <c r="BV248" s="256"/>
      <c r="BW248" s="256"/>
      <c r="BX248" s="256"/>
      <c r="BY248" s="256"/>
      <c r="BZ248" s="256"/>
      <c r="CA248" s="256"/>
      <c r="CB248" s="256"/>
      <c r="CC248" s="256"/>
      <c r="CD248" s="256"/>
      <c r="CE248" s="256"/>
      <c r="CF248" s="256"/>
      <c r="CG248" s="256"/>
      <c r="CH248" s="256"/>
      <c r="CI248" s="256"/>
      <c r="CJ248" s="256"/>
      <c r="CK248" s="256"/>
      <c r="CL248" s="256"/>
      <c r="CM248" s="256"/>
      <c r="CN248" s="256"/>
      <c r="CO248" s="256"/>
      <c r="CP248" s="256"/>
      <c r="CQ248" s="256"/>
      <c r="CR248" s="256"/>
      <c r="CS248" s="256"/>
      <c r="CT248" s="256"/>
      <c r="CU248" s="256"/>
      <c r="CV248" s="256"/>
      <c r="CW248" s="256"/>
      <c r="CX248" s="261"/>
      <c r="CY248" s="256"/>
      <c r="CZ248" s="256"/>
      <c r="DA248" s="256"/>
      <c r="DF248" s="4"/>
      <c r="DG248" s="4"/>
      <c r="DH248" s="4"/>
      <c r="DI248" s="4"/>
      <c r="DJ248" s="4"/>
      <c r="DK248" s="4"/>
      <c r="DL248" s="4"/>
      <c r="DM248" s="4"/>
    </row>
    <row r="249" spans="1:117" ht="15">
      <c r="A249" s="256"/>
      <c r="B249" s="256"/>
      <c r="C249" s="256"/>
      <c r="D249" s="256"/>
      <c r="E249" s="256"/>
      <c r="F249" s="256"/>
      <c r="G249" s="256"/>
      <c r="H249" s="256"/>
      <c r="I249" s="256"/>
      <c r="J249" s="256"/>
      <c r="K249" s="256"/>
      <c r="L249" s="256"/>
      <c r="M249" s="256"/>
      <c r="N249" s="256"/>
      <c r="O249" s="256"/>
      <c r="P249" s="256"/>
      <c r="Q249" s="256"/>
      <c r="R249" s="256"/>
      <c r="S249" s="256"/>
      <c r="T249" s="256"/>
      <c r="U249" s="256"/>
      <c r="V249" s="256"/>
      <c r="W249" s="256"/>
      <c r="X249" s="256"/>
      <c r="Y249" s="256"/>
      <c r="Z249" s="256"/>
      <c r="AA249" s="256"/>
      <c r="AB249" s="256"/>
      <c r="AC249" s="256"/>
      <c r="AD249" s="256"/>
      <c r="AE249" s="256"/>
      <c r="AF249" s="256"/>
      <c r="AG249" s="261"/>
      <c r="AH249" s="261"/>
      <c r="AI249" s="261"/>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c r="BT249" s="256"/>
      <c r="BU249" s="256"/>
      <c r="BV249" s="256"/>
      <c r="BW249" s="256"/>
      <c r="BX249" s="256"/>
      <c r="BY249" s="256"/>
      <c r="BZ249" s="256"/>
      <c r="CA249" s="256"/>
      <c r="CB249" s="256"/>
      <c r="CC249" s="256"/>
      <c r="CD249" s="256"/>
      <c r="CE249" s="256"/>
      <c r="CF249" s="256"/>
      <c r="CG249" s="256"/>
      <c r="CH249" s="256"/>
      <c r="CI249" s="256"/>
      <c r="CJ249" s="256"/>
      <c r="CK249" s="256"/>
      <c r="CL249" s="256"/>
      <c r="CM249" s="256"/>
      <c r="CN249" s="256"/>
      <c r="CO249" s="256"/>
      <c r="CP249" s="256"/>
      <c r="CQ249" s="256"/>
      <c r="CR249" s="256"/>
      <c r="CS249" s="256"/>
      <c r="CT249" s="256"/>
      <c r="CU249" s="256"/>
      <c r="CV249" s="256"/>
      <c r="CW249" s="256"/>
      <c r="CX249" s="261"/>
      <c r="CY249" s="256"/>
      <c r="CZ249" s="256"/>
      <c r="DA249" s="256"/>
      <c r="DF249" s="4"/>
      <c r="DG249" s="4"/>
      <c r="DH249" s="4"/>
      <c r="DI249" s="4"/>
      <c r="DJ249" s="4"/>
      <c r="DK249" s="4"/>
      <c r="DL249" s="4"/>
      <c r="DM249" s="4"/>
    </row>
    <row r="250" spans="1:117" ht="15">
      <c r="A250" s="256"/>
      <c r="B250" s="256"/>
      <c r="C250" s="256"/>
      <c r="D250" s="256"/>
      <c r="E250" s="256"/>
      <c r="F250" s="256"/>
      <c r="G250" s="256"/>
      <c r="H250" s="256"/>
      <c r="I250" s="256"/>
      <c r="J250" s="256"/>
      <c r="K250" s="256"/>
      <c r="L250" s="256"/>
      <c r="M250" s="256"/>
      <c r="N250" s="256"/>
      <c r="O250" s="256"/>
      <c r="P250" s="256"/>
      <c r="Q250" s="256"/>
      <c r="R250" s="256"/>
      <c r="S250" s="256"/>
      <c r="T250" s="256"/>
      <c r="U250" s="256"/>
      <c r="V250" s="256"/>
      <c r="W250" s="256"/>
      <c r="X250" s="256"/>
      <c r="Y250" s="256"/>
      <c r="Z250" s="256"/>
      <c r="AA250" s="256"/>
      <c r="AB250" s="256"/>
      <c r="AC250" s="256"/>
      <c r="AD250" s="256"/>
      <c r="AE250" s="256"/>
      <c r="AF250" s="256"/>
      <c r="AG250" s="261"/>
      <c r="AH250" s="261"/>
      <c r="AI250" s="261"/>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c r="BT250" s="256"/>
      <c r="BU250" s="256"/>
      <c r="BV250" s="256"/>
      <c r="BW250" s="256"/>
      <c r="BX250" s="256"/>
      <c r="BY250" s="256"/>
      <c r="BZ250" s="256"/>
      <c r="CA250" s="256"/>
      <c r="CB250" s="256"/>
      <c r="CC250" s="256"/>
      <c r="CD250" s="256"/>
      <c r="CE250" s="256"/>
      <c r="CF250" s="256"/>
      <c r="CG250" s="256"/>
      <c r="CH250" s="256"/>
      <c r="CI250" s="256"/>
      <c r="CJ250" s="256"/>
      <c r="CK250" s="256"/>
      <c r="CL250" s="256"/>
      <c r="CM250" s="256"/>
      <c r="CN250" s="256"/>
      <c r="CO250" s="256"/>
      <c r="CP250" s="256"/>
      <c r="CQ250" s="256"/>
      <c r="CR250" s="256"/>
      <c r="CS250" s="256"/>
      <c r="CT250" s="256"/>
      <c r="CU250" s="256"/>
      <c r="CV250" s="256"/>
      <c r="CW250" s="256"/>
      <c r="CX250" s="261"/>
      <c r="CY250" s="256"/>
      <c r="CZ250" s="256"/>
      <c r="DA250" s="256"/>
      <c r="DF250" s="4"/>
      <c r="DG250" s="4"/>
      <c r="DH250" s="4"/>
      <c r="DI250" s="4"/>
      <c r="DJ250" s="4"/>
      <c r="DK250" s="4"/>
      <c r="DL250" s="4"/>
      <c r="DM250" s="4"/>
    </row>
    <row r="251" spans="1:117" ht="15">
      <c r="A251" s="256"/>
      <c r="B251" s="256"/>
      <c r="C251" s="256"/>
      <c r="D251" s="256"/>
      <c r="E251" s="256"/>
      <c r="F251" s="256"/>
      <c r="G251" s="256"/>
      <c r="H251" s="256"/>
      <c r="I251" s="256"/>
      <c r="J251" s="256"/>
      <c r="K251" s="256"/>
      <c r="L251" s="256"/>
      <c r="M251" s="256"/>
      <c r="N251" s="256"/>
      <c r="O251" s="256"/>
      <c r="P251" s="256"/>
      <c r="Q251" s="256"/>
      <c r="R251" s="256"/>
      <c r="S251" s="256"/>
      <c r="T251" s="256"/>
      <c r="U251" s="256"/>
      <c r="V251" s="256"/>
      <c r="W251" s="256"/>
      <c r="X251" s="256"/>
      <c r="Y251" s="256"/>
      <c r="Z251" s="256"/>
      <c r="AA251" s="256"/>
      <c r="AB251" s="256"/>
      <c r="AC251" s="256"/>
      <c r="AD251" s="256"/>
      <c r="AE251" s="256"/>
      <c r="AF251" s="256"/>
      <c r="AG251" s="261"/>
      <c r="AH251" s="261"/>
      <c r="AI251" s="261"/>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c r="BT251" s="256"/>
      <c r="BU251" s="256"/>
      <c r="BV251" s="256"/>
      <c r="BW251" s="256"/>
      <c r="BX251" s="256"/>
      <c r="BY251" s="256"/>
      <c r="BZ251" s="256"/>
      <c r="CA251" s="256"/>
      <c r="CB251" s="256"/>
      <c r="CC251" s="256"/>
      <c r="CD251" s="256"/>
      <c r="CE251" s="256"/>
      <c r="CF251" s="256"/>
      <c r="CG251" s="256"/>
      <c r="CH251" s="256"/>
      <c r="CI251" s="256"/>
      <c r="CJ251" s="256"/>
      <c r="CK251" s="256"/>
      <c r="CL251" s="256"/>
      <c r="CM251" s="256"/>
      <c r="CN251" s="256"/>
      <c r="CO251" s="256"/>
      <c r="CP251" s="256"/>
      <c r="CQ251" s="256"/>
      <c r="CR251" s="256"/>
      <c r="CS251" s="256"/>
      <c r="CT251" s="256"/>
      <c r="CU251" s="256"/>
      <c r="CV251" s="256"/>
      <c r="CW251" s="256"/>
      <c r="CX251" s="261"/>
      <c r="CY251" s="256"/>
      <c r="CZ251" s="256"/>
      <c r="DA251" s="256"/>
      <c r="DF251" s="4"/>
      <c r="DG251" s="4"/>
      <c r="DH251" s="4"/>
      <c r="DI251" s="4"/>
      <c r="DJ251" s="4"/>
      <c r="DK251" s="4"/>
      <c r="DL251" s="4"/>
      <c r="DM251" s="4"/>
    </row>
    <row r="252" spans="1:117" ht="15">
      <c r="A252" s="256"/>
      <c r="B252" s="256"/>
      <c r="C252" s="256"/>
      <c r="D252" s="256"/>
      <c r="E252" s="256"/>
      <c r="F252" s="256"/>
      <c r="G252" s="256"/>
      <c r="H252" s="256"/>
      <c r="I252" s="256"/>
      <c r="J252" s="256"/>
      <c r="K252" s="256"/>
      <c r="L252" s="256"/>
      <c r="M252" s="256"/>
      <c r="N252" s="256"/>
      <c r="O252" s="256"/>
      <c r="P252" s="256"/>
      <c r="Q252" s="256"/>
      <c r="R252" s="256"/>
      <c r="S252" s="256"/>
      <c r="T252" s="256"/>
      <c r="U252" s="256"/>
      <c r="V252" s="256"/>
      <c r="W252" s="256"/>
      <c r="X252" s="256"/>
      <c r="Y252" s="256"/>
      <c r="Z252" s="256"/>
      <c r="AA252" s="256"/>
      <c r="AB252" s="256"/>
      <c r="AC252" s="256"/>
      <c r="AD252" s="256"/>
      <c r="AE252" s="256"/>
      <c r="AF252" s="256"/>
      <c r="AG252" s="261"/>
      <c r="AH252" s="261"/>
      <c r="AI252" s="261"/>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c r="BT252" s="256"/>
      <c r="BU252" s="256"/>
      <c r="BV252" s="256"/>
      <c r="BW252" s="256"/>
      <c r="BX252" s="256"/>
      <c r="BY252" s="256"/>
      <c r="BZ252" s="256"/>
      <c r="CA252" s="256"/>
      <c r="CB252" s="256"/>
      <c r="CC252" s="256"/>
      <c r="CD252" s="256"/>
      <c r="CE252" s="256"/>
      <c r="CF252" s="256"/>
      <c r="CG252" s="256"/>
      <c r="CH252" s="256"/>
      <c r="CI252" s="256"/>
      <c r="CJ252" s="256"/>
      <c r="CK252" s="256"/>
      <c r="CL252" s="256"/>
      <c r="CM252" s="256"/>
      <c r="CN252" s="256"/>
      <c r="CO252" s="256"/>
      <c r="CP252" s="256"/>
      <c r="CQ252" s="256"/>
      <c r="CR252" s="256"/>
      <c r="CS252" s="256"/>
      <c r="CT252" s="256"/>
      <c r="CU252" s="256"/>
      <c r="CV252" s="256"/>
      <c r="CW252" s="256"/>
      <c r="CX252" s="261"/>
      <c r="CY252" s="256"/>
      <c r="CZ252" s="256"/>
      <c r="DA252" s="256"/>
      <c r="DF252" s="4"/>
      <c r="DG252" s="4"/>
      <c r="DH252" s="4"/>
      <c r="DI252" s="4"/>
      <c r="DJ252" s="4"/>
      <c r="DK252" s="4"/>
      <c r="DL252" s="4"/>
      <c r="DM252" s="4"/>
    </row>
    <row r="253" spans="1:117" ht="15">
      <c r="A253" s="256"/>
      <c r="B253" s="256"/>
      <c r="C253" s="256"/>
      <c r="D253" s="256"/>
      <c r="E253" s="256"/>
      <c r="F253" s="256"/>
      <c r="G253" s="256"/>
      <c r="H253" s="256"/>
      <c r="I253" s="256"/>
      <c r="J253" s="256"/>
      <c r="K253" s="256"/>
      <c r="L253" s="256"/>
      <c r="M253" s="256"/>
      <c r="N253" s="256"/>
      <c r="O253" s="256"/>
      <c r="P253" s="256"/>
      <c r="Q253" s="256"/>
      <c r="R253" s="256"/>
      <c r="S253" s="256"/>
      <c r="T253" s="256"/>
      <c r="U253" s="256"/>
      <c r="V253" s="256"/>
      <c r="W253" s="256"/>
      <c r="X253" s="256"/>
      <c r="Y253" s="256"/>
      <c r="Z253" s="256"/>
      <c r="AA253" s="256"/>
      <c r="AB253" s="256"/>
      <c r="AC253" s="256"/>
      <c r="AD253" s="256"/>
      <c r="AE253" s="256"/>
      <c r="AF253" s="256"/>
      <c r="AG253" s="261"/>
      <c r="AH253" s="261"/>
      <c r="AI253" s="261"/>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c r="BT253" s="256"/>
      <c r="BU253" s="256"/>
      <c r="BV253" s="256"/>
      <c r="BW253" s="256"/>
      <c r="BX253" s="256"/>
      <c r="BY253" s="256"/>
      <c r="BZ253" s="256"/>
      <c r="CA253" s="256"/>
      <c r="CB253" s="256"/>
      <c r="CC253" s="256"/>
      <c r="CD253" s="256"/>
      <c r="CE253" s="256"/>
      <c r="CF253" s="256"/>
      <c r="CG253" s="256"/>
      <c r="CH253" s="256"/>
      <c r="CI253" s="256"/>
      <c r="CJ253" s="256"/>
      <c r="CK253" s="256"/>
      <c r="CL253" s="256"/>
      <c r="CM253" s="256"/>
      <c r="CN253" s="256"/>
      <c r="CO253" s="256"/>
      <c r="CP253" s="256"/>
      <c r="CQ253" s="256"/>
      <c r="CR253" s="256"/>
      <c r="CS253" s="256"/>
      <c r="CT253" s="256"/>
      <c r="CU253" s="256"/>
      <c r="CV253" s="256"/>
      <c r="CW253" s="256"/>
      <c r="CX253" s="261"/>
      <c r="CY253" s="256"/>
      <c r="CZ253" s="256"/>
      <c r="DA253" s="256"/>
      <c r="DF253" s="4"/>
      <c r="DG253" s="4"/>
      <c r="DH253" s="4"/>
      <c r="DI253" s="4"/>
      <c r="DJ253" s="4"/>
      <c r="DK253" s="4"/>
      <c r="DL253" s="4"/>
      <c r="DM253" s="4"/>
    </row>
    <row r="254" spans="1:117" ht="15">
      <c r="A254" s="256"/>
      <c r="B254" s="256"/>
      <c r="C254" s="256"/>
      <c r="D254" s="256"/>
      <c r="E254" s="256"/>
      <c r="F254" s="256"/>
      <c r="G254" s="256"/>
      <c r="H254" s="256"/>
      <c r="I254" s="256"/>
      <c r="J254" s="256"/>
      <c r="K254" s="256"/>
      <c r="L254" s="256"/>
      <c r="M254" s="256"/>
      <c r="N254" s="256"/>
      <c r="O254" s="256"/>
      <c r="P254" s="256"/>
      <c r="Q254" s="256"/>
      <c r="R254" s="256"/>
      <c r="S254" s="256"/>
      <c r="T254" s="256"/>
      <c r="U254" s="256"/>
      <c r="V254" s="256"/>
      <c r="W254" s="256"/>
      <c r="X254" s="256"/>
      <c r="Y254" s="256"/>
      <c r="Z254" s="256"/>
      <c r="AA254" s="256"/>
      <c r="AB254" s="256"/>
      <c r="AC254" s="256"/>
      <c r="AD254" s="256"/>
      <c r="AE254" s="256"/>
      <c r="AF254" s="256"/>
      <c r="AG254" s="261"/>
      <c r="AH254" s="261"/>
      <c r="AI254" s="261"/>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c r="BT254" s="256"/>
      <c r="BU254" s="256"/>
      <c r="BV254" s="256"/>
      <c r="BW254" s="256"/>
      <c r="BX254" s="256"/>
      <c r="BY254" s="256"/>
      <c r="BZ254" s="256"/>
      <c r="CA254" s="256"/>
      <c r="CB254" s="256"/>
      <c r="CC254" s="256"/>
      <c r="CD254" s="256"/>
      <c r="CE254" s="256"/>
      <c r="CF254" s="256"/>
      <c r="CG254" s="256"/>
      <c r="CH254" s="256"/>
      <c r="CI254" s="256"/>
      <c r="CJ254" s="256"/>
      <c r="CK254" s="256"/>
      <c r="CL254" s="256"/>
      <c r="CM254" s="256"/>
      <c r="CN254" s="256"/>
      <c r="CO254" s="256"/>
      <c r="CP254" s="256"/>
      <c r="CQ254" s="256"/>
      <c r="CR254" s="256"/>
      <c r="CS254" s="256"/>
      <c r="CT254" s="256"/>
      <c r="CU254" s="256"/>
      <c r="CV254" s="256"/>
      <c r="CW254" s="256"/>
      <c r="CX254" s="261"/>
      <c r="CY254" s="256"/>
      <c r="CZ254" s="256"/>
      <c r="DA254" s="256"/>
      <c r="DF254" s="4"/>
      <c r="DG254" s="4"/>
      <c r="DH254" s="4"/>
      <c r="DI254" s="4"/>
      <c r="DJ254" s="4"/>
      <c r="DK254" s="4"/>
      <c r="DL254" s="4"/>
      <c r="DM254" s="4"/>
    </row>
    <row r="255" spans="1:117" ht="15">
      <c r="A255" s="256"/>
      <c r="B255" s="256"/>
      <c r="C255" s="256"/>
      <c r="D255" s="256"/>
      <c r="E255" s="256"/>
      <c r="F255" s="256"/>
      <c r="G255" s="256"/>
      <c r="H255" s="256"/>
      <c r="I255" s="256"/>
      <c r="J255" s="256"/>
      <c r="K255" s="256"/>
      <c r="L255" s="256"/>
      <c r="M255" s="256"/>
      <c r="N255" s="256"/>
      <c r="O255" s="256"/>
      <c r="P255" s="256"/>
      <c r="Q255" s="256"/>
      <c r="R255" s="256"/>
      <c r="S255" s="256"/>
      <c r="T255" s="256"/>
      <c r="U255" s="256"/>
      <c r="V255" s="256"/>
      <c r="W255" s="256"/>
      <c r="X255" s="256"/>
      <c r="Y255" s="256"/>
      <c r="Z255" s="256"/>
      <c r="AA255" s="256"/>
      <c r="AB255" s="256"/>
      <c r="AC255" s="256"/>
      <c r="AD255" s="256"/>
      <c r="AE255" s="256"/>
      <c r="AF255" s="256"/>
      <c r="AG255" s="261"/>
      <c r="AH255" s="261"/>
      <c r="AI255" s="261"/>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c r="BT255" s="256"/>
      <c r="BU255" s="256"/>
      <c r="BV255" s="256"/>
      <c r="BW255" s="256"/>
      <c r="BX255" s="256"/>
      <c r="BY255" s="256"/>
      <c r="BZ255" s="256"/>
      <c r="CA255" s="256"/>
      <c r="CB255" s="256"/>
      <c r="CC255" s="256"/>
      <c r="CD255" s="256"/>
      <c r="CE255" s="256"/>
      <c r="CF255" s="256"/>
      <c r="CG255" s="256"/>
      <c r="CH255" s="256"/>
      <c r="CI255" s="256"/>
      <c r="CJ255" s="256"/>
      <c r="CK255" s="256"/>
      <c r="CL255" s="256"/>
      <c r="CM255" s="256"/>
      <c r="CN255" s="256"/>
      <c r="CO255" s="256"/>
      <c r="CP255" s="256"/>
      <c r="CQ255" s="256"/>
      <c r="CR255" s="256"/>
      <c r="CS255" s="256"/>
      <c r="CT255" s="256"/>
      <c r="CU255" s="256"/>
      <c r="CV255" s="256"/>
      <c r="CW255" s="256"/>
      <c r="CX255" s="261"/>
      <c r="CY255" s="256"/>
      <c r="CZ255" s="256"/>
      <c r="DA255" s="256"/>
      <c r="DF255" s="4"/>
      <c r="DG255" s="4"/>
      <c r="DH255" s="4"/>
      <c r="DI255" s="4"/>
      <c r="DJ255" s="4"/>
      <c r="DK255" s="4"/>
      <c r="DL255" s="4"/>
      <c r="DM255" s="4"/>
    </row>
    <row r="256" spans="1:117" ht="15">
      <c r="A256" s="256"/>
      <c r="B256" s="256"/>
      <c r="C256" s="256"/>
      <c r="D256" s="256"/>
      <c r="E256" s="256"/>
      <c r="F256" s="256"/>
      <c r="G256" s="256"/>
      <c r="H256" s="256"/>
      <c r="I256" s="256"/>
      <c r="J256" s="256"/>
      <c r="K256" s="256"/>
      <c r="L256" s="256"/>
      <c r="M256" s="256"/>
      <c r="N256" s="256"/>
      <c r="O256" s="256"/>
      <c r="P256" s="256"/>
      <c r="Q256" s="256"/>
      <c r="R256" s="256"/>
      <c r="S256" s="256"/>
      <c r="T256" s="256"/>
      <c r="U256" s="256"/>
      <c r="V256" s="256"/>
      <c r="W256" s="256"/>
      <c r="X256" s="256"/>
      <c r="Y256" s="256"/>
      <c r="Z256" s="256"/>
      <c r="AA256" s="256"/>
      <c r="AB256" s="256"/>
      <c r="AC256" s="256"/>
      <c r="AD256" s="256"/>
      <c r="AE256" s="256"/>
      <c r="AF256" s="256"/>
      <c r="AG256" s="261"/>
      <c r="AH256" s="261"/>
      <c r="AI256" s="261"/>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c r="BT256" s="256"/>
      <c r="BU256" s="256"/>
      <c r="BV256" s="256"/>
      <c r="BW256" s="256"/>
      <c r="BX256" s="256"/>
      <c r="BY256" s="256"/>
      <c r="BZ256" s="256"/>
      <c r="CA256" s="256"/>
      <c r="CB256" s="256"/>
      <c r="CC256" s="256"/>
      <c r="CD256" s="256"/>
      <c r="CE256" s="256"/>
      <c r="CF256" s="256"/>
      <c r="CG256" s="256"/>
      <c r="CH256" s="256"/>
      <c r="CI256" s="256"/>
      <c r="CJ256" s="256"/>
      <c r="CK256" s="256"/>
      <c r="CL256" s="256"/>
      <c r="CM256" s="256"/>
      <c r="CN256" s="256"/>
      <c r="CO256" s="256"/>
      <c r="CP256" s="256"/>
      <c r="CQ256" s="256"/>
      <c r="CR256" s="256"/>
      <c r="CS256" s="256"/>
      <c r="CT256" s="256"/>
      <c r="CU256" s="256"/>
      <c r="CV256" s="256"/>
      <c r="CW256" s="256"/>
      <c r="CX256" s="261"/>
      <c r="CY256" s="256"/>
      <c r="CZ256" s="256"/>
      <c r="DA256" s="256"/>
      <c r="DF256" s="4"/>
      <c r="DG256" s="4"/>
      <c r="DH256" s="4"/>
      <c r="DI256" s="4"/>
      <c r="DJ256" s="4"/>
      <c r="DK256" s="4"/>
      <c r="DL256" s="4"/>
      <c r="DM256" s="4"/>
    </row>
    <row r="257" spans="1:117" ht="15">
      <c r="A257" s="256"/>
      <c r="B257" s="256"/>
      <c r="C257" s="256"/>
      <c r="D257" s="256"/>
      <c r="E257" s="256"/>
      <c r="F257" s="256"/>
      <c r="G257" s="256"/>
      <c r="H257" s="256"/>
      <c r="I257" s="256"/>
      <c r="J257" s="256"/>
      <c r="K257" s="256"/>
      <c r="L257" s="256"/>
      <c r="M257" s="256"/>
      <c r="N257" s="256"/>
      <c r="O257" s="256"/>
      <c r="P257" s="256"/>
      <c r="Q257" s="256"/>
      <c r="R257" s="256"/>
      <c r="S257" s="256"/>
      <c r="T257" s="256"/>
      <c r="U257" s="256"/>
      <c r="V257" s="256"/>
      <c r="W257" s="256"/>
      <c r="X257" s="256"/>
      <c r="Y257" s="256"/>
      <c r="Z257" s="256"/>
      <c r="AA257" s="256"/>
      <c r="AB257" s="256"/>
      <c r="AC257" s="256"/>
      <c r="AD257" s="256"/>
      <c r="AE257" s="256"/>
      <c r="AF257" s="256"/>
      <c r="AG257" s="261"/>
      <c r="AH257" s="261"/>
      <c r="AI257" s="261"/>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c r="BT257" s="256"/>
      <c r="BU257" s="256"/>
      <c r="BV257" s="256"/>
      <c r="BW257" s="256"/>
      <c r="BX257" s="256"/>
      <c r="BY257" s="256"/>
      <c r="BZ257" s="256"/>
      <c r="CA257" s="256"/>
      <c r="CB257" s="256"/>
      <c r="CC257" s="256"/>
      <c r="CD257" s="256"/>
      <c r="CE257" s="256"/>
      <c r="CF257" s="256"/>
      <c r="CG257" s="256"/>
      <c r="CH257" s="256"/>
      <c r="CI257" s="256"/>
      <c r="CJ257" s="256"/>
      <c r="CK257" s="256"/>
      <c r="CL257" s="256"/>
      <c r="CM257" s="256"/>
      <c r="CN257" s="256"/>
      <c r="CO257" s="256"/>
      <c r="CP257" s="256"/>
      <c r="CQ257" s="256"/>
      <c r="CR257" s="256"/>
      <c r="CS257" s="256"/>
      <c r="CT257" s="256"/>
      <c r="CU257" s="256"/>
      <c r="CV257" s="256"/>
      <c r="CW257" s="256"/>
      <c r="CX257" s="261"/>
      <c r="CY257" s="256"/>
      <c r="CZ257" s="256"/>
      <c r="DA257" s="256"/>
      <c r="DF257" s="4"/>
      <c r="DG257" s="4"/>
      <c r="DH257" s="4"/>
      <c r="DI257" s="4"/>
      <c r="DJ257" s="4"/>
      <c r="DK257" s="4"/>
      <c r="DL257" s="4"/>
      <c r="DM257" s="4"/>
    </row>
    <row r="258" spans="1:117" ht="15">
      <c r="A258" s="256"/>
      <c r="B258" s="256"/>
      <c r="C258" s="256"/>
      <c r="D258" s="256"/>
      <c r="E258" s="256"/>
      <c r="F258" s="256"/>
      <c r="G258" s="256"/>
      <c r="H258" s="256"/>
      <c r="I258" s="256"/>
      <c r="J258" s="256"/>
      <c r="K258" s="256"/>
      <c r="L258" s="256"/>
      <c r="M258" s="256"/>
      <c r="N258" s="256"/>
      <c r="O258" s="256"/>
      <c r="P258" s="256"/>
      <c r="Q258" s="256"/>
      <c r="R258" s="256"/>
      <c r="S258" s="256"/>
      <c r="T258" s="256"/>
      <c r="U258" s="256"/>
      <c r="V258" s="256"/>
      <c r="W258" s="256"/>
      <c r="X258" s="256"/>
      <c r="Y258" s="256"/>
      <c r="Z258" s="256"/>
      <c r="AA258" s="256"/>
      <c r="AB258" s="256"/>
      <c r="AC258" s="256"/>
      <c r="AD258" s="256"/>
      <c r="AE258" s="256"/>
      <c r="AF258" s="256"/>
      <c r="AG258" s="261"/>
      <c r="AH258" s="261"/>
      <c r="AI258" s="261"/>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c r="BT258" s="256"/>
      <c r="BU258" s="256"/>
      <c r="BV258" s="256"/>
      <c r="BW258" s="256"/>
      <c r="BX258" s="256"/>
      <c r="BY258" s="256"/>
      <c r="BZ258" s="256"/>
      <c r="CA258" s="256"/>
      <c r="CB258" s="256"/>
      <c r="CC258" s="256"/>
      <c r="CD258" s="256"/>
      <c r="CE258" s="256"/>
      <c r="CF258" s="256"/>
      <c r="CG258" s="256"/>
      <c r="CH258" s="256"/>
      <c r="CI258" s="256"/>
      <c r="CJ258" s="256"/>
      <c r="CK258" s="256"/>
      <c r="CL258" s="256"/>
      <c r="CM258" s="256"/>
      <c r="CN258" s="256"/>
      <c r="CO258" s="256"/>
      <c r="CP258" s="256"/>
      <c r="CQ258" s="256"/>
      <c r="CR258" s="256"/>
      <c r="CS258" s="256"/>
      <c r="CT258" s="256"/>
      <c r="CU258" s="256"/>
      <c r="CV258" s="256"/>
      <c r="CW258" s="256"/>
      <c r="CX258" s="261"/>
      <c r="CY258" s="256"/>
      <c r="CZ258" s="256"/>
      <c r="DA258" s="256"/>
      <c r="DF258" s="4"/>
      <c r="DG258" s="4"/>
      <c r="DH258" s="4"/>
      <c r="DI258" s="4"/>
      <c r="DJ258" s="4"/>
      <c r="DK258" s="4"/>
      <c r="DL258" s="4"/>
      <c r="DM258" s="4"/>
    </row>
    <row r="259" spans="1:117" ht="15">
      <c r="A259" s="256"/>
      <c r="B259" s="256"/>
      <c r="C259" s="256"/>
      <c r="D259" s="256"/>
      <c r="E259" s="256"/>
      <c r="F259" s="256"/>
      <c r="G259" s="256"/>
      <c r="H259" s="256"/>
      <c r="I259" s="256"/>
      <c r="J259" s="256"/>
      <c r="K259" s="256"/>
      <c r="L259" s="256"/>
      <c r="M259" s="256"/>
      <c r="N259" s="256"/>
      <c r="O259" s="256"/>
      <c r="P259" s="256"/>
      <c r="Q259" s="256"/>
      <c r="R259" s="256"/>
      <c r="S259" s="256"/>
      <c r="T259" s="256"/>
      <c r="U259" s="256"/>
      <c r="V259" s="256"/>
      <c r="W259" s="256"/>
      <c r="X259" s="256"/>
      <c r="Y259" s="256"/>
      <c r="Z259" s="256"/>
      <c r="AA259" s="256"/>
      <c r="AB259" s="256"/>
      <c r="AC259" s="256"/>
      <c r="AD259" s="256"/>
      <c r="AE259" s="256"/>
      <c r="AF259" s="256"/>
      <c r="AG259" s="261"/>
      <c r="AH259" s="261"/>
      <c r="AI259" s="261"/>
      <c r="AJ259" s="256"/>
      <c r="AK259" s="256"/>
      <c r="AL259" s="256"/>
      <c r="AM259" s="256"/>
      <c r="AN259" s="256"/>
      <c r="AO259" s="256"/>
      <c r="AP259" s="256"/>
      <c r="AQ259" s="256"/>
      <c r="AR259" s="256"/>
      <c r="AS259" s="256"/>
      <c r="AT259" s="256"/>
      <c r="AU259" s="256"/>
      <c r="AV259" s="256"/>
      <c r="AW259" s="256"/>
      <c r="AX259" s="256"/>
      <c r="AY259" s="256"/>
      <c r="AZ259" s="256"/>
      <c r="BA259" s="256"/>
      <c r="BB259" s="256"/>
      <c r="BC259" s="256"/>
      <c r="BD259" s="256"/>
      <c r="BE259" s="256"/>
      <c r="BF259" s="256"/>
      <c r="BG259" s="256"/>
      <c r="BH259" s="256"/>
      <c r="BI259" s="256"/>
      <c r="BJ259" s="256"/>
      <c r="BK259" s="256"/>
      <c r="BL259" s="256"/>
      <c r="BM259" s="256"/>
      <c r="BN259" s="256"/>
      <c r="BO259" s="256"/>
      <c r="BP259" s="256"/>
      <c r="BQ259" s="256"/>
      <c r="BR259" s="256"/>
      <c r="BS259" s="256"/>
      <c r="BT259" s="256"/>
      <c r="BU259" s="256"/>
      <c r="BV259" s="256"/>
      <c r="BW259" s="256"/>
      <c r="BX259" s="256"/>
      <c r="BY259" s="256"/>
      <c r="BZ259" s="256"/>
      <c r="CA259" s="256"/>
      <c r="CB259" s="256"/>
      <c r="CC259" s="256"/>
      <c r="CD259" s="256"/>
      <c r="CE259" s="256"/>
      <c r="CF259" s="256"/>
      <c r="CG259" s="256"/>
      <c r="CH259" s="256"/>
      <c r="CI259" s="256"/>
      <c r="CJ259" s="256"/>
      <c r="CK259" s="256"/>
      <c r="CL259" s="256"/>
      <c r="CM259" s="256"/>
      <c r="CN259" s="256"/>
      <c r="CO259" s="256"/>
      <c r="CP259" s="256"/>
      <c r="CQ259" s="256"/>
      <c r="CR259" s="256"/>
      <c r="CS259" s="256"/>
      <c r="CT259" s="256"/>
      <c r="CU259" s="256"/>
      <c r="CV259" s="256"/>
      <c r="CW259" s="256"/>
      <c r="CX259" s="261"/>
      <c r="CY259" s="256"/>
      <c r="CZ259" s="256"/>
      <c r="DA259" s="256"/>
      <c r="DF259" s="4"/>
      <c r="DG259" s="4"/>
      <c r="DH259" s="4"/>
      <c r="DI259" s="4"/>
      <c r="DJ259" s="4"/>
      <c r="DK259" s="4"/>
      <c r="DL259" s="4"/>
      <c r="DM259" s="4"/>
    </row>
    <row r="260" spans="1:117" ht="15">
      <c r="A260" s="256"/>
      <c r="B260" s="256"/>
      <c r="C260" s="256"/>
      <c r="D260" s="256"/>
      <c r="E260" s="256"/>
      <c r="F260" s="256"/>
      <c r="G260" s="256"/>
      <c r="H260" s="256"/>
      <c r="I260" s="256"/>
      <c r="J260" s="256"/>
      <c r="K260" s="256"/>
      <c r="L260" s="256"/>
      <c r="M260" s="256"/>
      <c r="N260" s="256"/>
      <c r="O260" s="256"/>
      <c r="P260" s="256"/>
      <c r="Q260" s="256"/>
      <c r="R260" s="256"/>
      <c r="S260" s="256"/>
      <c r="T260" s="256"/>
      <c r="U260" s="256"/>
      <c r="V260" s="256"/>
      <c r="W260" s="256"/>
      <c r="X260" s="256"/>
      <c r="Y260" s="256"/>
      <c r="Z260" s="256"/>
      <c r="AA260" s="256"/>
      <c r="AB260" s="256"/>
      <c r="AC260" s="256"/>
      <c r="AD260" s="256"/>
      <c r="AE260" s="256"/>
      <c r="AF260" s="256"/>
      <c r="AG260" s="261"/>
      <c r="AH260" s="261"/>
      <c r="AI260" s="261"/>
      <c r="AJ260" s="256"/>
      <c r="AK260" s="256"/>
      <c r="AL260" s="256"/>
      <c r="AM260" s="256"/>
      <c r="AN260" s="256"/>
      <c r="AO260" s="256"/>
      <c r="AP260" s="256"/>
      <c r="AQ260" s="256"/>
      <c r="AR260" s="256"/>
      <c r="AS260" s="256"/>
      <c r="AT260" s="256"/>
      <c r="AU260" s="256"/>
      <c r="AV260" s="256"/>
      <c r="AW260" s="256"/>
      <c r="AX260" s="256"/>
      <c r="AY260" s="256"/>
      <c r="AZ260" s="256"/>
      <c r="BA260" s="256"/>
      <c r="BB260" s="256"/>
      <c r="BC260" s="256"/>
      <c r="BD260" s="256"/>
      <c r="BE260" s="256"/>
      <c r="BF260" s="256"/>
      <c r="BG260" s="256"/>
      <c r="BH260" s="256"/>
      <c r="BI260" s="256"/>
      <c r="BJ260" s="256"/>
      <c r="BK260" s="256"/>
      <c r="BL260" s="256"/>
      <c r="BM260" s="256"/>
      <c r="BN260" s="256"/>
      <c r="BO260" s="256"/>
      <c r="BP260" s="256"/>
      <c r="BQ260" s="256"/>
      <c r="BR260" s="256"/>
      <c r="BS260" s="256"/>
      <c r="BT260" s="256"/>
      <c r="BU260" s="256"/>
      <c r="BV260" s="256"/>
      <c r="BW260" s="256"/>
      <c r="BX260" s="256"/>
      <c r="BY260" s="256"/>
      <c r="BZ260" s="256"/>
      <c r="CA260" s="256"/>
      <c r="CB260" s="256"/>
      <c r="CC260" s="256"/>
      <c r="CD260" s="256"/>
      <c r="CE260" s="256"/>
      <c r="CF260" s="256"/>
      <c r="CG260" s="256"/>
      <c r="CH260" s="256"/>
      <c r="CI260" s="256"/>
      <c r="CJ260" s="256"/>
      <c r="CK260" s="256"/>
      <c r="CL260" s="256"/>
      <c r="CM260" s="256"/>
      <c r="CN260" s="256"/>
      <c r="CO260" s="256"/>
      <c r="CP260" s="256"/>
      <c r="CQ260" s="256"/>
      <c r="CR260" s="256"/>
      <c r="CS260" s="256"/>
      <c r="CT260" s="256"/>
      <c r="CU260" s="256"/>
      <c r="CV260" s="256"/>
      <c r="CW260" s="256"/>
      <c r="CX260" s="261"/>
      <c r="CY260" s="256"/>
      <c r="CZ260" s="256"/>
      <c r="DA260" s="256"/>
      <c r="DF260" s="4"/>
      <c r="DG260" s="4"/>
      <c r="DH260" s="4"/>
      <c r="DI260" s="4"/>
      <c r="DJ260" s="4"/>
      <c r="DK260" s="4"/>
      <c r="DL260" s="4"/>
      <c r="DM260" s="4"/>
    </row>
    <row r="261" spans="1:117" ht="15">
      <c r="A261" s="256"/>
      <c r="B261" s="256"/>
      <c r="C261" s="256"/>
      <c r="D261" s="256"/>
      <c r="E261" s="256"/>
      <c r="F261" s="256"/>
      <c r="G261" s="256"/>
      <c r="H261" s="256"/>
      <c r="I261" s="256"/>
      <c r="J261" s="256"/>
      <c r="K261" s="256"/>
      <c r="L261" s="256"/>
      <c r="M261" s="256"/>
      <c r="N261" s="256"/>
      <c r="O261" s="256"/>
      <c r="P261" s="256"/>
      <c r="Q261" s="256"/>
      <c r="R261" s="256"/>
      <c r="S261" s="256"/>
      <c r="T261" s="256"/>
      <c r="U261" s="256"/>
      <c r="V261" s="256"/>
      <c r="W261" s="256"/>
      <c r="X261" s="256"/>
      <c r="Y261" s="256"/>
      <c r="Z261" s="256"/>
      <c r="AA261" s="256"/>
      <c r="AB261" s="256"/>
      <c r="AC261" s="256"/>
      <c r="AD261" s="256"/>
      <c r="AE261" s="256"/>
      <c r="AF261" s="256"/>
      <c r="AG261" s="261"/>
      <c r="AH261" s="261"/>
      <c r="AI261" s="261"/>
      <c r="AJ261" s="256"/>
      <c r="AK261" s="256"/>
      <c r="AL261" s="256"/>
      <c r="AM261" s="256"/>
      <c r="AN261" s="256"/>
      <c r="AO261" s="256"/>
      <c r="AP261" s="256"/>
      <c r="AQ261" s="256"/>
      <c r="AR261" s="256"/>
      <c r="AS261" s="256"/>
      <c r="AT261" s="256"/>
      <c r="AU261" s="256"/>
      <c r="AV261" s="256"/>
      <c r="AW261" s="256"/>
      <c r="AX261" s="256"/>
      <c r="AY261" s="256"/>
      <c r="AZ261" s="256"/>
      <c r="BA261" s="256"/>
      <c r="BB261" s="256"/>
      <c r="BC261" s="256"/>
      <c r="BD261" s="256"/>
      <c r="BE261" s="256"/>
      <c r="BF261" s="256"/>
      <c r="BG261" s="256"/>
      <c r="BH261" s="256"/>
      <c r="BI261" s="256"/>
      <c r="BJ261" s="256"/>
      <c r="BK261" s="256"/>
      <c r="BL261" s="256"/>
      <c r="BM261" s="256"/>
      <c r="BN261" s="256"/>
      <c r="BO261" s="256"/>
      <c r="BP261" s="256"/>
      <c r="BQ261" s="256"/>
      <c r="BR261" s="256"/>
      <c r="BS261" s="256"/>
      <c r="BT261" s="256"/>
      <c r="BU261" s="256"/>
      <c r="BV261" s="256"/>
      <c r="BW261" s="256"/>
      <c r="BX261" s="256"/>
      <c r="BY261" s="256"/>
      <c r="BZ261" s="256"/>
      <c r="CA261" s="256"/>
      <c r="CB261" s="256"/>
      <c r="CC261" s="256"/>
      <c r="CD261" s="256"/>
      <c r="CE261" s="256"/>
      <c r="CF261" s="256"/>
      <c r="CG261" s="256"/>
      <c r="CH261" s="256"/>
      <c r="CI261" s="256"/>
      <c r="CJ261" s="256"/>
      <c r="CK261" s="256"/>
      <c r="CL261" s="256"/>
      <c r="CM261" s="256"/>
      <c r="CN261" s="256"/>
      <c r="CO261" s="256"/>
      <c r="CP261" s="256"/>
      <c r="CQ261" s="256"/>
      <c r="CR261" s="256"/>
      <c r="CS261" s="256"/>
      <c r="CT261" s="256"/>
      <c r="CU261" s="256"/>
      <c r="CV261" s="256"/>
      <c r="CW261" s="256"/>
      <c r="CX261" s="261"/>
      <c r="CY261" s="256"/>
      <c r="CZ261" s="256"/>
      <c r="DA261" s="256"/>
      <c r="DF261" s="4"/>
      <c r="DG261" s="4"/>
      <c r="DH261" s="4"/>
      <c r="DI261" s="4"/>
      <c r="DJ261" s="4"/>
      <c r="DK261" s="4"/>
      <c r="DL261" s="4"/>
      <c r="DM261" s="4"/>
    </row>
    <row r="262" spans="1:117" ht="15">
      <c r="A262" s="256"/>
      <c r="B262" s="256"/>
      <c r="C262" s="256"/>
      <c r="D262" s="256"/>
      <c r="E262" s="256"/>
      <c r="F262" s="256"/>
      <c r="G262" s="256"/>
      <c r="H262" s="256"/>
      <c r="I262" s="256"/>
      <c r="J262" s="256"/>
      <c r="K262" s="256"/>
      <c r="L262" s="256"/>
      <c r="M262" s="256"/>
      <c r="N262" s="256"/>
      <c r="O262" s="256"/>
      <c r="P262" s="256"/>
      <c r="Q262" s="256"/>
      <c r="R262" s="256"/>
      <c r="S262" s="256"/>
      <c r="T262" s="256"/>
      <c r="U262" s="256"/>
      <c r="V262" s="256"/>
      <c r="W262" s="256"/>
      <c r="X262" s="256"/>
      <c r="Y262" s="256"/>
      <c r="Z262" s="256"/>
      <c r="AA262" s="256"/>
      <c r="AB262" s="256"/>
      <c r="AC262" s="256"/>
      <c r="AD262" s="256"/>
      <c r="AE262" s="256"/>
      <c r="AF262" s="256"/>
      <c r="AG262" s="261"/>
      <c r="AH262" s="261"/>
      <c r="AI262" s="261"/>
      <c r="AJ262" s="256"/>
      <c r="AK262" s="256"/>
      <c r="AL262" s="256"/>
      <c r="AM262" s="256"/>
      <c r="AN262" s="256"/>
      <c r="AO262" s="256"/>
      <c r="AP262" s="256"/>
      <c r="AQ262" s="256"/>
      <c r="AR262" s="256"/>
      <c r="AS262" s="256"/>
      <c r="AT262" s="256"/>
      <c r="AU262" s="256"/>
      <c r="AV262" s="256"/>
      <c r="AW262" s="256"/>
      <c r="AX262" s="256"/>
      <c r="AY262" s="256"/>
      <c r="AZ262" s="256"/>
      <c r="BA262" s="256"/>
      <c r="BB262" s="256"/>
      <c r="BC262" s="256"/>
      <c r="BD262" s="256"/>
      <c r="BE262" s="256"/>
      <c r="BF262" s="256"/>
      <c r="BG262" s="256"/>
      <c r="BH262" s="256"/>
      <c r="BI262" s="256"/>
      <c r="BJ262" s="256"/>
      <c r="BK262" s="256"/>
      <c r="BL262" s="256"/>
      <c r="BM262" s="256"/>
      <c r="BN262" s="256"/>
      <c r="BO262" s="256"/>
      <c r="BP262" s="256"/>
      <c r="BQ262" s="256"/>
      <c r="BR262" s="256"/>
      <c r="BS262" s="256"/>
      <c r="BT262" s="256"/>
      <c r="BU262" s="256"/>
      <c r="BV262" s="256"/>
      <c r="BW262" s="256"/>
      <c r="BX262" s="256"/>
      <c r="BY262" s="256"/>
      <c r="BZ262" s="256"/>
      <c r="CA262" s="256"/>
      <c r="CB262" s="256"/>
      <c r="CC262" s="256"/>
      <c r="CD262" s="256"/>
      <c r="CE262" s="256"/>
      <c r="CF262" s="256"/>
      <c r="CG262" s="256"/>
      <c r="CH262" s="256"/>
      <c r="CI262" s="256"/>
      <c r="CJ262" s="256"/>
      <c r="CK262" s="256"/>
      <c r="CL262" s="256"/>
      <c r="CM262" s="256"/>
      <c r="CN262" s="256"/>
      <c r="CO262" s="256"/>
      <c r="CP262" s="256"/>
      <c r="CQ262" s="256"/>
      <c r="CR262" s="256"/>
      <c r="CS262" s="256"/>
      <c r="CT262" s="256"/>
      <c r="CU262" s="256"/>
      <c r="CV262" s="256"/>
      <c r="CW262" s="256"/>
      <c r="CX262" s="261"/>
      <c r="CY262" s="256"/>
      <c r="CZ262" s="256"/>
      <c r="DA262" s="256"/>
      <c r="DF262" s="4"/>
      <c r="DG262" s="4"/>
      <c r="DH262" s="4"/>
      <c r="DI262" s="4"/>
      <c r="DJ262" s="4"/>
      <c r="DK262" s="4"/>
      <c r="DL262" s="4"/>
      <c r="DM262" s="4"/>
    </row>
    <row r="263" spans="1:117" ht="15">
      <c r="A263" s="256"/>
      <c r="B263" s="256"/>
      <c r="C263" s="256"/>
      <c r="D263" s="256"/>
      <c r="E263" s="256"/>
      <c r="F263" s="256"/>
      <c r="G263" s="256"/>
      <c r="H263" s="256"/>
      <c r="I263" s="256"/>
      <c r="J263" s="256"/>
      <c r="K263" s="256"/>
      <c r="L263" s="256"/>
      <c r="M263" s="256"/>
      <c r="N263" s="256"/>
      <c r="O263" s="256"/>
      <c r="P263" s="256"/>
      <c r="Q263" s="256"/>
      <c r="R263" s="256"/>
      <c r="S263" s="256"/>
      <c r="T263" s="256"/>
      <c r="U263" s="256"/>
      <c r="V263" s="256"/>
      <c r="W263" s="256"/>
      <c r="X263" s="256"/>
      <c r="Y263" s="256"/>
      <c r="Z263" s="256"/>
      <c r="AA263" s="256"/>
      <c r="AB263" s="256"/>
      <c r="AC263" s="256"/>
      <c r="AD263" s="256"/>
      <c r="AE263" s="256"/>
      <c r="AF263" s="256"/>
      <c r="AG263" s="261"/>
      <c r="AH263" s="261"/>
      <c r="AI263" s="261"/>
      <c r="AJ263" s="256"/>
      <c r="AK263" s="256"/>
      <c r="AL263" s="256"/>
      <c r="AM263" s="256"/>
      <c r="AN263" s="256"/>
      <c r="AO263" s="256"/>
      <c r="AP263" s="256"/>
      <c r="AQ263" s="256"/>
      <c r="AR263" s="256"/>
      <c r="AS263" s="256"/>
      <c r="AT263" s="256"/>
      <c r="AU263" s="256"/>
      <c r="AV263" s="256"/>
      <c r="AW263" s="256"/>
      <c r="AX263" s="256"/>
      <c r="AY263" s="256"/>
      <c r="AZ263" s="256"/>
      <c r="BA263" s="256"/>
      <c r="BB263" s="256"/>
      <c r="BC263" s="256"/>
      <c r="BD263" s="256"/>
      <c r="BE263" s="256"/>
      <c r="BF263" s="256"/>
      <c r="BG263" s="256"/>
      <c r="BH263" s="256"/>
      <c r="BI263" s="256"/>
      <c r="BJ263" s="256"/>
      <c r="BK263" s="256"/>
      <c r="BL263" s="256"/>
      <c r="BM263" s="256"/>
      <c r="BN263" s="256"/>
      <c r="BO263" s="256"/>
      <c r="BP263" s="256"/>
      <c r="BQ263" s="256"/>
      <c r="BR263" s="256"/>
      <c r="BS263" s="256"/>
      <c r="BT263" s="256"/>
      <c r="BU263" s="256"/>
      <c r="BV263" s="256"/>
      <c r="BW263" s="256"/>
      <c r="BX263" s="256"/>
      <c r="BY263" s="256"/>
      <c r="BZ263" s="256"/>
      <c r="CA263" s="256"/>
      <c r="CB263" s="256"/>
      <c r="CC263" s="256"/>
      <c r="CD263" s="256"/>
      <c r="CE263" s="256"/>
      <c r="CF263" s="256"/>
      <c r="CG263" s="256"/>
      <c r="CH263" s="256"/>
      <c r="CI263" s="256"/>
      <c r="CJ263" s="256"/>
      <c r="CK263" s="256"/>
      <c r="CL263" s="256"/>
      <c r="CM263" s="256"/>
      <c r="CN263" s="256"/>
      <c r="CO263" s="256"/>
      <c r="CP263" s="256"/>
      <c r="CQ263" s="256"/>
      <c r="CR263" s="256"/>
      <c r="CS263" s="256"/>
      <c r="CT263" s="256"/>
      <c r="CU263" s="256"/>
      <c r="CV263" s="256"/>
      <c r="CW263" s="256"/>
      <c r="CX263" s="261"/>
      <c r="CY263" s="256"/>
      <c r="CZ263" s="256"/>
      <c r="DA263" s="256"/>
      <c r="DF263" s="4"/>
      <c r="DG263" s="4"/>
      <c r="DH263" s="4"/>
      <c r="DI263" s="4"/>
      <c r="DJ263" s="4"/>
      <c r="DK263" s="4"/>
      <c r="DL263" s="4"/>
      <c r="DM263" s="4"/>
    </row>
    <row r="264" spans="1:117" ht="15">
      <c r="A264" s="256"/>
      <c r="B264" s="256"/>
      <c r="C264" s="256"/>
      <c r="D264" s="256"/>
      <c r="E264" s="256"/>
      <c r="F264" s="256"/>
      <c r="G264" s="256"/>
      <c r="H264" s="256"/>
      <c r="I264" s="256"/>
      <c r="J264" s="256"/>
      <c r="K264" s="256"/>
      <c r="L264" s="256"/>
      <c r="M264" s="256"/>
      <c r="N264" s="256"/>
      <c r="O264" s="256"/>
      <c r="P264" s="256"/>
      <c r="Q264" s="256"/>
      <c r="R264" s="256"/>
      <c r="S264" s="256"/>
      <c r="T264" s="256"/>
      <c r="U264" s="256"/>
      <c r="V264" s="256"/>
      <c r="W264" s="256"/>
      <c r="X264" s="256"/>
      <c r="Y264" s="256"/>
      <c r="Z264" s="256"/>
      <c r="AA264" s="256"/>
      <c r="AB264" s="256"/>
      <c r="AC264" s="256"/>
      <c r="AD264" s="256"/>
      <c r="AE264" s="256"/>
      <c r="AF264" s="256"/>
      <c r="AG264" s="261"/>
      <c r="AH264" s="261"/>
      <c r="AI264" s="261"/>
      <c r="AJ264" s="256"/>
      <c r="AK264" s="256"/>
      <c r="AL264" s="256"/>
      <c r="AM264" s="256"/>
      <c r="AN264" s="256"/>
      <c r="AO264" s="256"/>
      <c r="AP264" s="256"/>
      <c r="AQ264" s="256"/>
      <c r="AR264" s="256"/>
      <c r="AS264" s="256"/>
      <c r="AT264" s="256"/>
      <c r="AU264" s="256"/>
      <c r="AV264" s="256"/>
      <c r="AW264" s="256"/>
      <c r="AX264" s="256"/>
      <c r="AY264" s="256"/>
      <c r="AZ264" s="256"/>
      <c r="BA264" s="256"/>
      <c r="BB264" s="256"/>
      <c r="BC264" s="256"/>
      <c r="BD264" s="256"/>
      <c r="BE264" s="256"/>
      <c r="BF264" s="256"/>
      <c r="BG264" s="256"/>
      <c r="BH264" s="256"/>
      <c r="BI264" s="256"/>
      <c r="BJ264" s="256"/>
      <c r="BK264" s="256"/>
      <c r="BL264" s="256"/>
      <c r="BM264" s="256"/>
      <c r="BN264" s="256"/>
      <c r="BO264" s="256"/>
      <c r="BP264" s="256"/>
      <c r="BQ264" s="256"/>
      <c r="BR264" s="256"/>
      <c r="BS264" s="256"/>
      <c r="BT264" s="256"/>
      <c r="BU264" s="256"/>
      <c r="BV264" s="256"/>
      <c r="BW264" s="256"/>
      <c r="BX264" s="256"/>
      <c r="BY264" s="256"/>
      <c r="BZ264" s="256"/>
      <c r="CA264" s="256"/>
      <c r="CB264" s="256"/>
      <c r="CC264" s="256"/>
      <c r="CD264" s="256"/>
      <c r="CE264" s="256"/>
      <c r="CF264" s="256"/>
      <c r="CG264" s="256"/>
      <c r="CH264" s="256"/>
      <c r="CI264" s="256"/>
      <c r="CJ264" s="256"/>
      <c r="CK264" s="256"/>
      <c r="CL264" s="256"/>
      <c r="CM264" s="256"/>
      <c r="CN264" s="256"/>
      <c r="CO264" s="256"/>
      <c r="CP264" s="256"/>
      <c r="CQ264" s="256"/>
      <c r="CR264" s="256"/>
      <c r="CS264" s="256"/>
      <c r="CT264" s="256"/>
      <c r="CU264" s="256"/>
      <c r="CV264" s="256"/>
      <c r="CW264" s="256"/>
      <c r="CX264" s="261"/>
      <c r="CY264" s="256"/>
      <c r="CZ264" s="256"/>
      <c r="DA264" s="256"/>
      <c r="DF264" s="4"/>
      <c r="DG264" s="4"/>
      <c r="DH264" s="4"/>
      <c r="DI264" s="4"/>
      <c r="DJ264" s="4"/>
      <c r="DK264" s="4"/>
      <c r="DL264" s="4"/>
      <c r="DM264" s="4"/>
    </row>
    <row r="265" spans="33:117" ht="15">
      <c r="AG265" s="4"/>
      <c r="AH265" s="4"/>
      <c r="AI265" s="4"/>
      <c r="CX265" s="4"/>
      <c r="DF265" s="4"/>
      <c r="DG265" s="4"/>
      <c r="DH265" s="4"/>
      <c r="DI265" s="4"/>
      <c r="DJ265" s="4"/>
      <c r="DK265" s="4"/>
      <c r="DL265" s="4"/>
      <c r="DM265" s="4"/>
    </row>
    <row r="266" spans="33:117" ht="15">
      <c r="AG266" s="4"/>
      <c r="AH266" s="4"/>
      <c r="AI266" s="4"/>
      <c r="CX266" s="4"/>
      <c r="DF266" s="4"/>
      <c r="DG266" s="4"/>
      <c r="DH266" s="4"/>
      <c r="DI266" s="4"/>
      <c r="DJ266" s="4"/>
      <c r="DK266" s="4"/>
      <c r="DL266" s="4"/>
      <c r="DM266" s="4"/>
    </row>
    <row r="267" spans="33:117" ht="15">
      <c r="AG267" s="4"/>
      <c r="AH267" s="4"/>
      <c r="AI267" s="4"/>
      <c r="CX267" s="4"/>
      <c r="DF267" s="4"/>
      <c r="DG267" s="4"/>
      <c r="DH267" s="4"/>
      <c r="DI267" s="4"/>
      <c r="DJ267" s="4"/>
      <c r="DK267" s="4"/>
      <c r="DL267" s="4"/>
      <c r="DM267" s="4"/>
    </row>
    <row r="268" spans="33:117" ht="15">
      <c r="AG268" s="4"/>
      <c r="AH268" s="4"/>
      <c r="AI268" s="4"/>
      <c r="CX268" s="4"/>
      <c r="DF268" s="4"/>
      <c r="DG268" s="4"/>
      <c r="DH268" s="4"/>
      <c r="DI268" s="4"/>
      <c r="DJ268" s="4"/>
      <c r="DK268" s="4"/>
      <c r="DL268" s="4"/>
      <c r="DM268" s="4"/>
    </row>
    <row r="269" spans="33:117" ht="15">
      <c r="AG269" s="4"/>
      <c r="AH269" s="4"/>
      <c r="AI269" s="4"/>
      <c r="CX269" s="4"/>
      <c r="DF269" s="4"/>
      <c r="DG269" s="4"/>
      <c r="DH269" s="4"/>
      <c r="DI269" s="4"/>
      <c r="DJ269" s="4"/>
      <c r="DK269" s="4"/>
      <c r="DL269" s="4"/>
      <c r="DM269" s="4"/>
    </row>
    <row r="270" spans="33:117" ht="15">
      <c r="AG270" s="4"/>
      <c r="AH270" s="4"/>
      <c r="AI270" s="4"/>
      <c r="CX270" s="4"/>
      <c r="DF270" s="4"/>
      <c r="DG270" s="4"/>
      <c r="DH270" s="4"/>
      <c r="DI270" s="4"/>
      <c r="DJ270" s="4"/>
      <c r="DK270" s="4"/>
      <c r="DL270" s="4"/>
      <c r="DM270" s="4"/>
    </row>
    <row r="271" spans="33:117" ht="15">
      <c r="AG271" s="4"/>
      <c r="AH271" s="4"/>
      <c r="AI271" s="4"/>
      <c r="CX271" s="4"/>
      <c r="DF271" s="4"/>
      <c r="DG271" s="4"/>
      <c r="DH271" s="4"/>
      <c r="DI271" s="4"/>
      <c r="DJ271" s="4"/>
      <c r="DK271" s="4"/>
      <c r="DL271" s="4"/>
      <c r="DM271" s="4"/>
    </row>
    <row r="272" spans="33:117" ht="15">
      <c r="AG272" s="4"/>
      <c r="AH272" s="4"/>
      <c r="AI272" s="4"/>
      <c r="CX272" s="4"/>
      <c r="DF272" s="4"/>
      <c r="DG272" s="4"/>
      <c r="DH272" s="4"/>
      <c r="DI272" s="4"/>
      <c r="DJ272" s="4"/>
      <c r="DK272" s="4"/>
      <c r="DL272" s="4"/>
      <c r="DM272" s="4"/>
    </row>
    <row r="273" spans="33:117" ht="15">
      <c r="AG273" s="4"/>
      <c r="AH273" s="4"/>
      <c r="AI273" s="4"/>
      <c r="CX273" s="4"/>
      <c r="DF273" s="4"/>
      <c r="DG273" s="4"/>
      <c r="DH273" s="4"/>
      <c r="DI273" s="4"/>
      <c r="DJ273" s="4"/>
      <c r="DK273" s="4"/>
      <c r="DL273" s="4"/>
      <c r="DM273" s="4"/>
    </row>
    <row r="274" spans="33:117" ht="15">
      <c r="AG274" s="4"/>
      <c r="AH274" s="4"/>
      <c r="AI274" s="4"/>
      <c r="CX274" s="4"/>
      <c r="DF274" s="4"/>
      <c r="DG274" s="4"/>
      <c r="DH274" s="4"/>
      <c r="DI274" s="4"/>
      <c r="DJ274" s="4"/>
      <c r="DK274" s="4"/>
      <c r="DL274" s="4"/>
      <c r="DM274" s="4"/>
    </row>
    <row r="275" spans="33:117" ht="15">
      <c r="AG275" s="4"/>
      <c r="AH275" s="4"/>
      <c r="AI275" s="4"/>
      <c r="CX275" s="4"/>
      <c r="DF275" s="4"/>
      <c r="DG275" s="4"/>
      <c r="DH275" s="4"/>
      <c r="DI275" s="4"/>
      <c r="DJ275" s="4"/>
      <c r="DK275" s="4"/>
      <c r="DL275" s="4"/>
      <c r="DM275" s="4"/>
    </row>
    <row r="276" spans="33:117" ht="15">
      <c r="AG276" s="4"/>
      <c r="AH276" s="4"/>
      <c r="AI276" s="4"/>
      <c r="CX276" s="4"/>
      <c r="DF276" s="4"/>
      <c r="DG276" s="4"/>
      <c r="DH276" s="4"/>
      <c r="DI276" s="4"/>
      <c r="DJ276" s="4"/>
      <c r="DK276" s="4"/>
      <c r="DL276" s="4"/>
      <c r="DM276" s="4"/>
    </row>
    <row r="277" spans="102:117" ht="15">
      <c r="CX277" s="4"/>
      <c r="DF277" s="4"/>
      <c r="DG277" s="4"/>
      <c r="DH277" s="4"/>
      <c r="DI277" s="4"/>
      <c r="DJ277" s="4"/>
      <c r="DK277" s="4"/>
      <c r="DL277" s="4"/>
      <c r="DM277" s="4"/>
    </row>
    <row r="278" spans="102:117" ht="15">
      <c r="CX278" s="4"/>
      <c r="DF278" s="4"/>
      <c r="DG278" s="4"/>
      <c r="DH278" s="4"/>
      <c r="DI278" s="4"/>
      <c r="DJ278" s="4"/>
      <c r="DK278" s="4"/>
      <c r="DL278" s="4"/>
      <c r="DM278" s="4"/>
    </row>
    <row r="279" spans="102:117" ht="15">
      <c r="CX279" s="4"/>
      <c r="DF279" s="4"/>
      <c r="DG279" s="4"/>
      <c r="DH279" s="4"/>
      <c r="DI279" s="4"/>
      <c r="DJ279" s="4"/>
      <c r="DK279" s="4"/>
      <c r="DL279" s="4"/>
      <c r="DM279" s="4"/>
    </row>
    <row r="280" spans="102:117" ht="15">
      <c r="CX280" s="4"/>
      <c r="DF280" s="4"/>
      <c r="DG280" s="4"/>
      <c r="DH280" s="4"/>
      <c r="DI280" s="4"/>
      <c r="DJ280" s="4"/>
      <c r="DK280" s="4"/>
      <c r="DL280" s="4"/>
      <c r="DM280" s="4"/>
    </row>
    <row r="281" spans="102:117" ht="15">
      <c r="CX281" s="4"/>
      <c r="DF281" s="4"/>
      <c r="DG281" s="4"/>
      <c r="DH281" s="4"/>
      <c r="DI281" s="4"/>
      <c r="DJ281" s="4"/>
      <c r="DK281" s="4"/>
      <c r="DL281" s="4"/>
      <c r="DM281" s="4"/>
    </row>
    <row r="282" spans="102:117" ht="15">
      <c r="CX282" s="4"/>
      <c r="DF282" s="4"/>
      <c r="DG282" s="4"/>
      <c r="DH282" s="4"/>
      <c r="DI282" s="4"/>
      <c r="DJ282" s="4"/>
      <c r="DK282" s="4"/>
      <c r="DL282" s="4"/>
      <c r="DM282" s="4"/>
    </row>
    <row r="283" spans="102:117" ht="15">
      <c r="CX283" s="4"/>
      <c r="DF283" s="4"/>
      <c r="DG283" s="4"/>
      <c r="DH283" s="4"/>
      <c r="DI283" s="4"/>
      <c r="DJ283" s="4"/>
      <c r="DK283" s="4"/>
      <c r="DL283" s="4"/>
      <c r="DM283" s="4"/>
    </row>
    <row r="284" spans="102:117" ht="15">
      <c r="CX284" s="4"/>
      <c r="DF284" s="4"/>
      <c r="DG284" s="4"/>
      <c r="DH284" s="4"/>
      <c r="DI284" s="4"/>
      <c r="DJ284" s="4"/>
      <c r="DK284" s="4"/>
      <c r="DL284" s="4"/>
      <c r="DM284" s="4"/>
    </row>
    <row r="285" spans="102:117" ht="15">
      <c r="CX285" s="4"/>
      <c r="DF285" s="4"/>
      <c r="DG285" s="4"/>
      <c r="DH285" s="4"/>
      <c r="DI285" s="4"/>
      <c r="DJ285" s="4"/>
      <c r="DK285" s="4"/>
      <c r="DL285" s="4"/>
      <c r="DM285" s="4"/>
    </row>
    <row r="286" spans="102:117" ht="15">
      <c r="CX286" s="4"/>
      <c r="DF286" s="4"/>
      <c r="DG286" s="4"/>
      <c r="DH286" s="4"/>
      <c r="DI286" s="4"/>
      <c r="DJ286" s="4"/>
      <c r="DK286" s="4"/>
      <c r="DL286" s="4"/>
      <c r="DM286" s="4"/>
    </row>
    <row r="287" spans="102:117" ht="15">
      <c r="CX287" s="4"/>
      <c r="DF287" s="4"/>
      <c r="DG287" s="4"/>
      <c r="DH287" s="4"/>
      <c r="DI287" s="4"/>
      <c r="DJ287" s="4"/>
      <c r="DK287" s="4"/>
      <c r="DL287" s="4"/>
      <c r="DM287" s="4"/>
    </row>
    <row r="288" spans="102:117" ht="15">
      <c r="CX288" s="4"/>
      <c r="DF288" s="4"/>
      <c r="DG288" s="4"/>
      <c r="DH288" s="4"/>
      <c r="DI288" s="4"/>
      <c r="DJ288" s="4"/>
      <c r="DK288" s="4"/>
      <c r="DL288" s="4"/>
      <c r="DM288" s="4"/>
    </row>
    <row r="289" spans="102:117" ht="15">
      <c r="CX289" s="4"/>
      <c r="DF289" s="4"/>
      <c r="DG289" s="4"/>
      <c r="DH289" s="4"/>
      <c r="DI289" s="4"/>
      <c r="DJ289" s="4"/>
      <c r="DK289" s="4"/>
      <c r="DL289" s="4"/>
      <c r="DM289" s="4"/>
    </row>
    <row r="290" spans="102:117" ht="15">
      <c r="CX290" s="4"/>
      <c r="DF290" s="4"/>
      <c r="DG290" s="4"/>
      <c r="DH290" s="4"/>
      <c r="DI290" s="4"/>
      <c r="DJ290" s="4"/>
      <c r="DK290" s="4"/>
      <c r="DL290" s="4"/>
      <c r="DM290" s="4"/>
    </row>
    <row r="291" spans="102:117" ht="15">
      <c r="CX291" s="4"/>
      <c r="DF291" s="4"/>
      <c r="DG291" s="4"/>
      <c r="DH291" s="4"/>
      <c r="DI291" s="4"/>
      <c r="DJ291" s="4"/>
      <c r="DK291" s="4"/>
      <c r="DL291" s="4"/>
      <c r="DM291" s="4"/>
    </row>
    <row r="292" spans="102:117" ht="15">
      <c r="CX292" s="4"/>
      <c r="DF292" s="4"/>
      <c r="DG292" s="4"/>
      <c r="DH292" s="4"/>
      <c r="DI292" s="4"/>
      <c r="DJ292" s="4"/>
      <c r="DK292" s="4"/>
      <c r="DL292" s="4"/>
      <c r="DM292" s="4"/>
    </row>
    <row r="293" spans="102:117" ht="15">
      <c r="CX293" s="4"/>
      <c r="DF293" s="4"/>
      <c r="DG293" s="4"/>
      <c r="DH293" s="4"/>
      <c r="DI293" s="4"/>
      <c r="DJ293" s="4"/>
      <c r="DK293" s="4"/>
      <c r="DL293" s="4"/>
      <c r="DM293" s="4"/>
    </row>
    <row r="294" spans="102:117" ht="15">
      <c r="CX294" s="4"/>
      <c r="DF294" s="4"/>
      <c r="DG294" s="4"/>
      <c r="DH294" s="4"/>
      <c r="DI294" s="4"/>
      <c r="DJ294" s="4"/>
      <c r="DK294" s="4"/>
      <c r="DL294" s="4"/>
      <c r="DM294" s="4"/>
    </row>
    <row r="295" spans="102:117" ht="15">
      <c r="CX295" s="4"/>
      <c r="DF295" s="4"/>
      <c r="DG295" s="4"/>
      <c r="DH295" s="4"/>
      <c r="DI295" s="4"/>
      <c r="DJ295" s="4"/>
      <c r="DK295" s="4"/>
      <c r="DL295" s="4"/>
      <c r="DM295" s="4"/>
    </row>
    <row r="296" spans="102:117" ht="15">
      <c r="CX296" s="4"/>
      <c r="DF296" s="4"/>
      <c r="DG296" s="4"/>
      <c r="DH296" s="4"/>
      <c r="DI296" s="4"/>
      <c r="DJ296" s="4"/>
      <c r="DK296" s="4"/>
      <c r="DL296" s="4"/>
      <c r="DM296" s="4"/>
    </row>
    <row r="297" spans="102:117" ht="15">
      <c r="CX297" s="4"/>
      <c r="DF297" s="4"/>
      <c r="DG297" s="4"/>
      <c r="DH297" s="4"/>
      <c r="DI297" s="4"/>
      <c r="DJ297" s="4"/>
      <c r="DK297" s="4"/>
      <c r="DL297" s="4"/>
      <c r="DM297" s="4"/>
    </row>
    <row r="298" spans="102:117" ht="15">
      <c r="CX298" s="4"/>
      <c r="DF298" s="4"/>
      <c r="DG298" s="4"/>
      <c r="DH298" s="4"/>
      <c r="DI298" s="4"/>
      <c r="DJ298" s="4"/>
      <c r="DK298" s="4"/>
      <c r="DL298" s="4"/>
      <c r="DM298" s="4"/>
    </row>
    <row r="299" spans="102:117" ht="15">
      <c r="CX299" s="4"/>
      <c r="DF299" s="4"/>
      <c r="DG299" s="4"/>
      <c r="DH299" s="4"/>
      <c r="DI299" s="4"/>
      <c r="DJ299" s="4"/>
      <c r="DK299" s="4"/>
      <c r="DL299" s="4"/>
      <c r="DM299" s="4"/>
    </row>
    <row r="300" spans="102:117" ht="15">
      <c r="CX300" s="4"/>
      <c r="DF300" s="4"/>
      <c r="DG300" s="4"/>
      <c r="DH300" s="4"/>
      <c r="DI300" s="4"/>
      <c r="DJ300" s="4"/>
      <c r="DK300" s="4"/>
      <c r="DL300" s="4"/>
      <c r="DM300" s="4"/>
    </row>
    <row r="301" spans="102:117" ht="15">
      <c r="CX301" s="4"/>
      <c r="DF301" s="4"/>
      <c r="DG301" s="4"/>
      <c r="DH301" s="4"/>
      <c r="DI301" s="4"/>
      <c r="DJ301" s="4"/>
      <c r="DK301" s="4"/>
      <c r="DL301" s="4"/>
      <c r="DM301" s="4"/>
    </row>
    <row r="302" spans="102:117" ht="15">
      <c r="CX302" s="4"/>
      <c r="DF302" s="4"/>
      <c r="DG302" s="4"/>
      <c r="DH302" s="4"/>
      <c r="DI302" s="4"/>
      <c r="DJ302" s="4"/>
      <c r="DK302" s="4"/>
      <c r="DL302" s="4"/>
      <c r="DM302" s="4"/>
    </row>
    <row r="303" spans="102:117" ht="15">
      <c r="CX303" s="4"/>
      <c r="DF303" s="4"/>
      <c r="DG303" s="4"/>
      <c r="DH303" s="4"/>
      <c r="DI303" s="4"/>
      <c r="DJ303" s="4"/>
      <c r="DK303" s="4"/>
      <c r="DL303" s="4"/>
      <c r="DM303" s="4"/>
    </row>
    <row r="304" spans="102:117" ht="15">
      <c r="CX304" s="4"/>
      <c r="DF304" s="4"/>
      <c r="DG304" s="4"/>
      <c r="DH304" s="4"/>
      <c r="DI304" s="4"/>
      <c r="DJ304" s="4"/>
      <c r="DK304" s="4"/>
      <c r="DL304" s="4"/>
      <c r="DM304" s="4"/>
    </row>
    <row r="305" spans="102:117" ht="15">
      <c r="CX305" s="4"/>
      <c r="DF305" s="4"/>
      <c r="DG305" s="4"/>
      <c r="DH305" s="4"/>
      <c r="DI305" s="4"/>
      <c r="DJ305" s="4"/>
      <c r="DK305" s="4"/>
      <c r="DL305" s="4"/>
      <c r="DM305" s="4"/>
    </row>
    <row r="306" spans="102:117" ht="15">
      <c r="CX306" s="4"/>
      <c r="DF306" s="4"/>
      <c r="DG306" s="4"/>
      <c r="DH306" s="4"/>
      <c r="DI306" s="4"/>
      <c r="DJ306" s="4"/>
      <c r="DK306" s="4"/>
      <c r="DL306" s="4"/>
      <c r="DM306" s="4"/>
    </row>
    <row r="307" spans="102:117" ht="15">
      <c r="CX307" s="4"/>
      <c r="DF307" s="4"/>
      <c r="DG307" s="4"/>
      <c r="DH307" s="4"/>
      <c r="DI307" s="4"/>
      <c r="DJ307" s="4"/>
      <c r="DK307" s="4"/>
      <c r="DL307" s="4"/>
      <c r="DM307" s="4"/>
    </row>
    <row r="308" spans="102:117" ht="15">
      <c r="CX308" s="4"/>
      <c r="DF308" s="4"/>
      <c r="DG308" s="4"/>
      <c r="DH308" s="4"/>
      <c r="DI308" s="4"/>
      <c r="DJ308" s="4"/>
      <c r="DK308" s="4"/>
      <c r="DL308" s="4"/>
      <c r="DM308" s="4"/>
    </row>
    <row r="309" spans="102:117" ht="15">
      <c r="CX309" s="4"/>
      <c r="DF309" s="4"/>
      <c r="DG309" s="4"/>
      <c r="DH309" s="4"/>
      <c r="DI309" s="4"/>
      <c r="DJ309" s="4"/>
      <c r="DK309" s="4"/>
      <c r="DL309" s="4"/>
      <c r="DM309" s="4"/>
    </row>
    <row r="310" spans="102:117" ht="15">
      <c r="CX310" s="4"/>
      <c r="DF310" s="4"/>
      <c r="DG310" s="4"/>
      <c r="DH310" s="4"/>
      <c r="DI310" s="4"/>
      <c r="DJ310" s="4"/>
      <c r="DK310" s="4"/>
      <c r="DL310" s="4"/>
      <c r="DM310" s="4"/>
    </row>
    <row r="311" spans="102:117" ht="15">
      <c r="CX311" s="4"/>
      <c r="DF311" s="4"/>
      <c r="DG311" s="4"/>
      <c r="DH311" s="4"/>
      <c r="DI311" s="4"/>
      <c r="DJ311" s="4"/>
      <c r="DK311" s="4"/>
      <c r="DL311" s="4"/>
      <c r="DM311" s="4"/>
    </row>
    <row r="312" spans="102:117" ht="15">
      <c r="CX312" s="4"/>
      <c r="DF312" s="4"/>
      <c r="DG312" s="4"/>
      <c r="DH312" s="4"/>
      <c r="DI312" s="4"/>
      <c r="DJ312" s="4"/>
      <c r="DK312" s="4"/>
      <c r="DL312" s="4"/>
      <c r="DM312" s="4"/>
    </row>
    <row r="313" spans="102:117" ht="15">
      <c r="CX313" s="4"/>
      <c r="DF313" s="4"/>
      <c r="DG313" s="4"/>
      <c r="DH313" s="4"/>
      <c r="DI313" s="4"/>
      <c r="DJ313" s="4"/>
      <c r="DK313" s="4"/>
      <c r="DL313" s="4"/>
      <c r="DM313" s="4"/>
    </row>
    <row r="314" spans="102:117" ht="15">
      <c r="CX314" s="4"/>
      <c r="DF314" s="4"/>
      <c r="DG314" s="4"/>
      <c r="DH314" s="4"/>
      <c r="DI314" s="4"/>
      <c r="DJ314" s="4"/>
      <c r="DK314" s="4"/>
      <c r="DL314" s="4"/>
      <c r="DM314" s="4"/>
    </row>
    <row r="315" spans="102:117" ht="15">
      <c r="CX315" s="4"/>
      <c r="DF315" s="4"/>
      <c r="DG315" s="4"/>
      <c r="DH315" s="4"/>
      <c r="DI315" s="4"/>
      <c r="DJ315" s="4"/>
      <c r="DK315" s="4"/>
      <c r="DL315" s="4"/>
      <c r="DM315" s="4"/>
    </row>
    <row r="316" spans="102:117" ht="15">
      <c r="CX316" s="4"/>
      <c r="DF316" s="4"/>
      <c r="DG316" s="4"/>
      <c r="DH316" s="4"/>
      <c r="DI316" s="4"/>
      <c r="DJ316" s="4"/>
      <c r="DK316" s="4"/>
      <c r="DL316" s="4"/>
      <c r="DM316" s="4"/>
    </row>
    <row r="317" spans="102:117" ht="15">
      <c r="CX317" s="4"/>
      <c r="DF317" s="4"/>
      <c r="DG317" s="4"/>
      <c r="DH317" s="4"/>
      <c r="DI317" s="4"/>
      <c r="DJ317" s="4"/>
      <c r="DK317" s="4"/>
      <c r="DL317" s="4"/>
      <c r="DM317" s="4"/>
    </row>
    <row r="318" spans="102:117" ht="15">
      <c r="CX318" s="4"/>
      <c r="DF318" s="4"/>
      <c r="DG318" s="4"/>
      <c r="DH318" s="4"/>
      <c r="DI318" s="4"/>
      <c r="DJ318" s="4"/>
      <c r="DK318" s="4"/>
      <c r="DL318" s="4"/>
      <c r="DM318" s="4"/>
    </row>
    <row r="319" spans="102:117" ht="15">
      <c r="CX319" s="4"/>
      <c r="DF319" s="4"/>
      <c r="DG319" s="4"/>
      <c r="DH319" s="4"/>
      <c r="DI319" s="4"/>
      <c r="DJ319" s="4"/>
      <c r="DK319" s="4"/>
      <c r="DL319" s="4"/>
      <c r="DM319" s="4"/>
    </row>
    <row r="320" spans="102:117" ht="15">
      <c r="CX320" s="4"/>
      <c r="DF320" s="4"/>
      <c r="DG320" s="4"/>
      <c r="DH320" s="4"/>
      <c r="DI320" s="4"/>
      <c r="DJ320" s="4"/>
      <c r="DK320" s="4"/>
      <c r="DL320" s="4"/>
      <c r="DM320" s="4"/>
    </row>
    <row r="321" spans="102:117" ht="15">
      <c r="CX321" s="4"/>
      <c r="DF321" s="4"/>
      <c r="DG321" s="4"/>
      <c r="DH321" s="4"/>
      <c r="DI321" s="4"/>
      <c r="DJ321" s="4"/>
      <c r="DK321" s="4"/>
      <c r="DL321" s="4"/>
      <c r="DM321" s="4"/>
    </row>
    <row r="322" spans="102:117" ht="15">
      <c r="CX322" s="4"/>
      <c r="DF322" s="4"/>
      <c r="DG322" s="4"/>
      <c r="DH322" s="4"/>
      <c r="DI322" s="4"/>
      <c r="DJ322" s="4"/>
      <c r="DK322" s="4"/>
      <c r="DL322" s="4"/>
      <c r="DM322" s="4"/>
    </row>
    <row r="323" spans="102:117" ht="15">
      <c r="CX323" s="4"/>
      <c r="DF323" s="4"/>
      <c r="DG323" s="4"/>
      <c r="DH323" s="4"/>
      <c r="DI323" s="4"/>
      <c r="DJ323" s="4"/>
      <c r="DK323" s="4"/>
      <c r="DL323" s="4"/>
      <c r="DM323" s="4"/>
    </row>
    <row r="324" spans="102:117" ht="15">
      <c r="CX324" s="4"/>
      <c r="DF324" s="4"/>
      <c r="DG324" s="4"/>
      <c r="DH324" s="4"/>
      <c r="DI324" s="4"/>
      <c r="DJ324" s="4"/>
      <c r="DK324" s="4"/>
      <c r="DL324" s="4"/>
      <c r="DM324" s="4"/>
    </row>
    <row r="325" spans="102:117" ht="15">
      <c r="CX325" s="4"/>
      <c r="DF325" s="4"/>
      <c r="DG325" s="4"/>
      <c r="DH325" s="4"/>
      <c r="DI325" s="4"/>
      <c r="DJ325" s="4"/>
      <c r="DK325" s="4"/>
      <c r="DL325" s="4"/>
      <c r="DM325" s="4"/>
    </row>
    <row r="326" spans="102:117" ht="15">
      <c r="CX326" s="4"/>
      <c r="DF326" s="4"/>
      <c r="DG326" s="4"/>
      <c r="DH326" s="4"/>
      <c r="DI326" s="4"/>
      <c r="DJ326" s="4"/>
      <c r="DK326" s="4"/>
      <c r="DL326" s="4"/>
      <c r="DM326" s="4"/>
    </row>
    <row r="327" spans="102:117" ht="15">
      <c r="CX327" s="4"/>
      <c r="DF327" s="4"/>
      <c r="DG327" s="4"/>
      <c r="DH327" s="4"/>
      <c r="DI327" s="4"/>
      <c r="DJ327" s="4"/>
      <c r="DK327" s="4"/>
      <c r="DL327" s="4"/>
      <c r="DM327" s="4"/>
    </row>
    <row r="328" spans="102:117" ht="15">
      <c r="CX328" s="4"/>
      <c r="DF328" s="4"/>
      <c r="DG328" s="4"/>
      <c r="DH328" s="4"/>
      <c r="DI328" s="4"/>
      <c r="DJ328" s="4"/>
      <c r="DK328" s="4"/>
      <c r="DL328" s="4"/>
      <c r="DM328" s="4"/>
    </row>
    <row r="329" spans="102:117" ht="15">
      <c r="CX329" s="4"/>
      <c r="DF329" s="4"/>
      <c r="DG329" s="4"/>
      <c r="DH329" s="4"/>
      <c r="DI329" s="4"/>
      <c r="DJ329" s="4"/>
      <c r="DK329" s="4"/>
      <c r="DL329" s="4"/>
      <c r="DM329" s="4"/>
    </row>
    <row r="330" spans="102:117" ht="15">
      <c r="CX330" s="4"/>
      <c r="DF330" s="4"/>
      <c r="DG330" s="4"/>
      <c r="DH330" s="4"/>
      <c r="DI330" s="4"/>
      <c r="DJ330" s="4"/>
      <c r="DK330" s="4"/>
      <c r="DL330" s="4"/>
      <c r="DM330" s="4"/>
    </row>
    <row r="331" spans="102:117" ht="15">
      <c r="CX331" s="4"/>
      <c r="DF331" s="4"/>
      <c r="DG331" s="4"/>
      <c r="DH331" s="4"/>
      <c r="DI331" s="4"/>
      <c r="DJ331" s="4"/>
      <c r="DK331" s="4"/>
      <c r="DL331" s="4"/>
      <c r="DM331" s="4"/>
    </row>
    <row r="332" spans="102:117" ht="15">
      <c r="CX332" s="4"/>
      <c r="DF332" s="4"/>
      <c r="DG332" s="4"/>
      <c r="DH332" s="4"/>
      <c r="DI332" s="4"/>
      <c r="DJ332" s="4"/>
      <c r="DK332" s="4"/>
      <c r="DL332" s="4"/>
      <c r="DM332" s="4"/>
    </row>
    <row r="333" spans="102:117" ht="15">
      <c r="CX333" s="4"/>
      <c r="DF333" s="4"/>
      <c r="DG333" s="4"/>
      <c r="DH333" s="4"/>
      <c r="DI333" s="4"/>
      <c r="DJ333" s="4"/>
      <c r="DK333" s="4"/>
      <c r="DL333" s="4"/>
      <c r="DM333" s="4"/>
    </row>
    <row r="334" spans="102:117" ht="15">
      <c r="CX334" s="4"/>
      <c r="DF334" s="4"/>
      <c r="DG334" s="4"/>
      <c r="DH334" s="4"/>
      <c r="DI334" s="4"/>
      <c r="DJ334" s="4"/>
      <c r="DK334" s="4"/>
      <c r="DL334" s="4"/>
      <c r="DM334" s="4"/>
    </row>
    <row r="335" spans="102:117" ht="15">
      <c r="CX335" s="4"/>
      <c r="DF335" s="4"/>
      <c r="DG335" s="4"/>
      <c r="DH335" s="4"/>
      <c r="DI335" s="4"/>
      <c r="DJ335" s="4"/>
      <c r="DK335" s="4"/>
      <c r="DL335" s="4"/>
      <c r="DM335" s="4"/>
    </row>
    <row r="336" spans="102:117" ht="15">
      <c r="CX336" s="4"/>
      <c r="DF336" s="4"/>
      <c r="DG336" s="4"/>
      <c r="DH336" s="4"/>
      <c r="DI336" s="4"/>
      <c r="DJ336" s="4"/>
      <c r="DK336" s="4"/>
      <c r="DL336" s="4"/>
      <c r="DM336" s="4"/>
    </row>
    <row r="337" spans="102:117" ht="15">
      <c r="CX337" s="4"/>
      <c r="DF337" s="4"/>
      <c r="DG337" s="4"/>
      <c r="DH337" s="4"/>
      <c r="DI337" s="4"/>
      <c r="DJ337" s="4"/>
      <c r="DK337" s="4"/>
      <c r="DL337" s="4"/>
      <c r="DM337" s="4"/>
    </row>
    <row r="338" spans="102:117" ht="15">
      <c r="CX338" s="4"/>
      <c r="DF338" s="4"/>
      <c r="DG338" s="4"/>
      <c r="DH338" s="4"/>
      <c r="DI338" s="4"/>
      <c r="DJ338" s="4"/>
      <c r="DK338" s="4"/>
      <c r="DL338" s="4"/>
      <c r="DM338" s="4"/>
    </row>
    <row r="339" spans="102:117" ht="15">
      <c r="CX339" s="4"/>
      <c r="DF339" s="4"/>
      <c r="DG339" s="4"/>
      <c r="DH339" s="4"/>
      <c r="DI339" s="4"/>
      <c r="DJ339" s="4"/>
      <c r="DK339" s="4"/>
      <c r="DL339" s="4"/>
      <c r="DM339" s="4"/>
    </row>
    <row r="340" spans="102:117" ht="15">
      <c r="CX340" s="4"/>
      <c r="DF340" s="4"/>
      <c r="DG340" s="4"/>
      <c r="DH340" s="4"/>
      <c r="DI340" s="4"/>
      <c r="DJ340" s="4"/>
      <c r="DK340" s="4"/>
      <c r="DL340" s="4"/>
      <c r="DM340" s="4"/>
    </row>
    <row r="341" spans="102:117" ht="15">
      <c r="CX341" s="4"/>
      <c r="DF341" s="4"/>
      <c r="DG341" s="4"/>
      <c r="DH341" s="4"/>
      <c r="DI341" s="4"/>
      <c r="DJ341" s="4"/>
      <c r="DK341" s="4"/>
      <c r="DL341" s="4"/>
      <c r="DM341" s="4"/>
    </row>
    <row r="342" spans="102:117" ht="15">
      <c r="CX342" s="4"/>
      <c r="DF342" s="4"/>
      <c r="DG342" s="4"/>
      <c r="DH342" s="4"/>
      <c r="DI342" s="4"/>
      <c r="DJ342" s="4"/>
      <c r="DK342" s="4"/>
      <c r="DL342" s="4"/>
      <c r="DM342" s="4"/>
    </row>
    <row r="343" spans="102:117" ht="15">
      <c r="CX343" s="4"/>
      <c r="DF343" s="4"/>
      <c r="DG343" s="4"/>
      <c r="DH343" s="4"/>
      <c r="DI343" s="4"/>
      <c r="DJ343" s="4"/>
      <c r="DK343" s="4"/>
      <c r="DL343" s="4"/>
      <c r="DM343" s="4"/>
    </row>
    <row r="344" spans="102:117" ht="15">
      <c r="CX344" s="4"/>
      <c r="DF344" s="4"/>
      <c r="DG344" s="4"/>
      <c r="DH344" s="4"/>
      <c r="DI344" s="4"/>
      <c r="DJ344" s="4"/>
      <c r="DK344" s="4"/>
      <c r="DL344" s="4"/>
      <c r="DM344" s="4"/>
    </row>
    <row r="345" spans="102:117" ht="15">
      <c r="CX345" s="4"/>
      <c r="DF345" s="4"/>
      <c r="DG345" s="4"/>
      <c r="DH345" s="4"/>
      <c r="DI345" s="4"/>
      <c r="DJ345" s="4"/>
      <c r="DK345" s="4"/>
      <c r="DL345" s="4"/>
      <c r="DM345" s="4"/>
    </row>
    <row r="346" spans="102:117" ht="15">
      <c r="CX346" s="4"/>
      <c r="DF346" s="4"/>
      <c r="DG346" s="4"/>
      <c r="DH346" s="4"/>
      <c r="DI346" s="4"/>
      <c r="DJ346" s="4"/>
      <c r="DK346" s="4"/>
      <c r="DL346" s="4"/>
      <c r="DM346" s="4"/>
    </row>
    <row r="347" spans="102:117" ht="15">
      <c r="CX347" s="4"/>
      <c r="DF347" s="4"/>
      <c r="DG347" s="4"/>
      <c r="DH347" s="4"/>
      <c r="DI347" s="4"/>
      <c r="DJ347" s="4"/>
      <c r="DK347" s="4"/>
      <c r="DL347" s="4"/>
      <c r="DM347" s="4"/>
    </row>
    <row r="348" spans="102:117" ht="15">
      <c r="CX348" s="4"/>
      <c r="DF348" s="4"/>
      <c r="DG348" s="4"/>
      <c r="DH348" s="4"/>
      <c r="DI348" s="4"/>
      <c r="DJ348" s="4"/>
      <c r="DK348" s="4"/>
      <c r="DL348" s="4"/>
      <c r="DM348" s="4"/>
    </row>
    <row r="349" spans="102:117" ht="15">
      <c r="CX349" s="4"/>
      <c r="DF349" s="4"/>
      <c r="DG349" s="4"/>
      <c r="DH349" s="4"/>
      <c r="DI349" s="4"/>
      <c r="DJ349" s="4"/>
      <c r="DK349" s="4"/>
      <c r="DL349" s="4"/>
      <c r="DM349" s="4"/>
    </row>
    <row r="350" spans="102:117" ht="15">
      <c r="CX350" s="4"/>
      <c r="DF350" s="4"/>
      <c r="DG350" s="4"/>
      <c r="DH350" s="4"/>
      <c r="DI350" s="4"/>
      <c r="DJ350" s="4"/>
      <c r="DK350" s="4"/>
      <c r="DL350" s="4"/>
      <c r="DM350" s="4"/>
    </row>
    <row r="351" spans="102:117" ht="15">
      <c r="CX351" s="4"/>
      <c r="DF351" s="4"/>
      <c r="DG351" s="4"/>
      <c r="DH351" s="4"/>
      <c r="DI351" s="4"/>
      <c r="DJ351" s="4"/>
      <c r="DK351" s="4"/>
      <c r="DL351" s="4"/>
      <c r="DM351" s="4"/>
    </row>
    <row r="352" spans="102:117" ht="15">
      <c r="CX352" s="4"/>
      <c r="DF352" s="4"/>
      <c r="DG352" s="4"/>
      <c r="DH352" s="4"/>
      <c r="DI352" s="4"/>
      <c r="DJ352" s="4"/>
      <c r="DK352" s="4"/>
      <c r="DL352" s="4"/>
      <c r="DM352" s="4"/>
    </row>
    <row r="353" spans="102:117" ht="15">
      <c r="CX353" s="4"/>
      <c r="DF353" s="4"/>
      <c r="DG353" s="4"/>
      <c r="DH353" s="4"/>
      <c r="DI353" s="4"/>
      <c r="DJ353" s="4"/>
      <c r="DK353" s="4"/>
      <c r="DL353" s="4"/>
      <c r="DM353" s="4"/>
    </row>
    <row r="354" spans="102:117" ht="15">
      <c r="CX354" s="4"/>
      <c r="DF354" s="4"/>
      <c r="DG354" s="4"/>
      <c r="DH354" s="4"/>
      <c r="DI354" s="4"/>
      <c r="DJ354" s="4"/>
      <c r="DK354" s="4"/>
      <c r="DL354" s="4"/>
      <c r="DM354" s="4"/>
    </row>
    <row r="355" spans="102:117" ht="15">
      <c r="CX355" s="4"/>
      <c r="DF355" s="4"/>
      <c r="DG355" s="4"/>
      <c r="DH355" s="4"/>
      <c r="DI355" s="4"/>
      <c r="DJ355" s="4"/>
      <c r="DK355" s="4"/>
      <c r="DL355" s="4"/>
      <c r="DM355" s="4"/>
    </row>
    <row r="356" spans="102:117" ht="15">
      <c r="CX356" s="4"/>
      <c r="DF356" s="4"/>
      <c r="DG356" s="4"/>
      <c r="DH356" s="4"/>
      <c r="DI356" s="4"/>
      <c r="DJ356" s="4"/>
      <c r="DK356" s="4"/>
      <c r="DL356" s="4"/>
      <c r="DM356" s="4"/>
    </row>
    <row r="357" spans="102:117" ht="15">
      <c r="CX357" s="4"/>
      <c r="DF357" s="4"/>
      <c r="DG357" s="4"/>
      <c r="DH357" s="4"/>
      <c r="DI357" s="4"/>
      <c r="DJ357" s="4"/>
      <c r="DK357" s="4"/>
      <c r="DL357" s="4"/>
      <c r="DM357" s="4"/>
    </row>
    <row r="358" spans="102:117" ht="15">
      <c r="CX358" s="4"/>
      <c r="DF358" s="4"/>
      <c r="DG358" s="4"/>
      <c r="DH358" s="4"/>
      <c r="DI358" s="4"/>
      <c r="DJ358" s="4"/>
      <c r="DK358" s="4"/>
      <c r="DL358" s="4"/>
      <c r="DM358" s="4"/>
    </row>
    <row r="359" spans="102:117" ht="15">
      <c r="CX359" s="4"/>
      <c r="DF359" s="4"/>
      <c r="DG359" s="4"/>
      <c r="DH359" s="4"/>
      <c r="DI359" s="4"/>
      <c r="DJ359" s="4"/>
      <c r="DK359" s="4"/>
      <c r="DL359" s="4"/>
      <c r="DM359" s="4"/>
    </row>
    <row r="360" spans="102:117" ht="15">
      <c r="CX360" s="4"/>
      <c r="DF360" s="4"/>
      <c r="DG360" s="4"/>
      <c r="DH360" s="4"/>
      <c r="DI360" s="4"/>
      <c r="DJ360" s="4"/>
      <c r="DK360" s="4"/>
      <c r="DL360" s="4"/>
      <c r="DM360" s="4"/>
    </row>
    <row r="361" spans="102:117" ht="15">
      <c r="CX361" s="4"/>
      <c r="DF361" s="4"/>
      <c r="DG361" s="4"/>
      <c r="DH361" s="4"/>
      <c r="DI361" s="4"/>
      <c r="DJ361" s="4"/>
      <c r="DK361" s="4"/>
      <c r="DL361" s="4"/>
      <c r="DM361" s="4"/>
    </row>
    <row r="362" spans="102:117" ht="15">
      <c r="CX362" s="4"/>
      <c r="DF362" s="4"/>
      <c r="DG362" s="4"/>
      <c r="DH362" s="4"/>
      <c r="DI362" s="4"/>
      <c r="DJ362" s="4"/>
      <c r="DK362" s="4"/>
      <c r="DL362" s="4"/>
      <c r="DM362" s="4"/>
    </row>
    <row r="363" spans="102:117" ht="15">
      <c r="CX363" s="4"/>
      <c r="DF363" s="4"/>
      <c r="DG363" s="4"/>
      <c r="DH363" s="4"/>
      <c r="DI363" s="4"/>
      <c r="DJ363" s="4"/>
      <c r="DK363" s="4"/>
      <c r="DL363" s="4"/>
      <c r="DM363" s="4"/>
    </row>
    <row r="364" spans="102:117" ht="15">
      <c r="CX364" s="4"/>
      <c r="DF364" s="4"/>
      <c r="DG364" s="4"/>
      <c r="DH364" s="4"/>
      <c r="DI364" s="4"/>
      <c r="DJ364" s="4"/>
      <c r="DK364" s="4"/>
      <c r="DL364" s="4"/>
      <c r="DM364" s="4"/>
    </row>
    <row r="365" spans="102:117" ht="15">
      <c r="CX365" s="4"/>
      <c r="DF365" s="4"/>
      <c r="DG365" s="4"/>
      <c r="DH365" s="4"/>
      <c r="DI365" s="4"/>
      <c r="DJ365" s="4"/>
      <c r="DK365" s="4"/>
      <c r="DL365" s="4"/>
      <c r="DM365" s="4"/>
    </row>
    <row r="366" spans="102:117" ht="15">
      <c r="CX366" s="4"/>
      <c r="DF366" s="4"/>
      <c r="DG366" s="4"/>
      <c r="DH366" s="4"/>
      <c r="DI366" s="4"/>
      <c r="DJ366" s="4"/>
      <c r="DK366" s="4"/>
      <c r="DL366" s="4"/>
      <c r="DM366" s="4"/>
    </row>
    <row r="367" spans="102:117" ht="15">
      <c r="CX367" s="4"/>
      <c r="DF367" s="4"/>
      <c r="DG367" s="4"/>
      <c r="DH367" s="4"/>
      <c r="DI367" s="4"/>
      <c r="DJ367" s="4"/>
      <c r="DK367" s="4"/>
      <c r="DL367" s="4"/>
      <c r="DM367" s="4"/>
    </row>
    <row r="368" spans="102:117" ht="15">
      <c r="CX368" s="4"/>
      <c r="DF368" s="4"/>
      <c r="DG368" s="4"/>
      <c r="DH368" s="4"/>
      <c r="DI368" s="4"/>
      <c r="DJ368" s="4"/>
      <c r="DK368" s="4"/>
      <c r="DL368" s="4"/>
      <c r="DM368" s="4"/>
    </row>
    <row r="369" spans="102:117" ht="15">
      <c r="CX369" s="4"/>
      <c r="DF369" s="4"/>
      <c r="DG369" s="4"/>
      <c r="DH369" s="4"/>
      <c r="DI369" s="4"/>
      <c r="DJ369" s="4"/>
      <c r="DK369" s="4"/>
      <c r="DL369" s="4"/>
      <c r="DM369" s="4"/>
    </row>
    <row r="370" spans="102:117" ht="15">
      <c r="CX370" s="4"/>
      <c r="DF370" s="4"/>
      <c r="DG370" s="4"/>
      <c r="DH370" s="4"/>
      <c r="DI370" s="4"/>
      <c r="DJ370" s="4"/>
      <c r="DK370" s="4"/>
      <c r="DL370" s="4"/>
      <c r="DM370" s="4"/>
    </row>
    <row r="371" spans="102:117" ht="15">
      <c r="CX371" s="4"/>
      <c r="DF371" s="4"/>
      <c r="DG371" s="4"/>
      <c r="DH371" s="4"/>
      <c r="DI371" s="4"/>
      <c r="DJ371" s="4"/>
      <c r="DK371" s="4"/>
      <c r="DL371" s="4"/>
      <c r="DM371" s="4"/>
    </row>
    <row r="372" spans="102:117" ht="15">
      <c r="CX372" s="4"/>
      <c r="DF372" s="4"/>
      <c r="DG372" s="4"/>
      <c r="DH372" s="4"/>
      <c r="DI372" s="4"/>
      <c r="DJ372" s="4"/>
      <c r="DK372" s="4"/>
      <c r="DL372" s="4"/>
      <c r="DM372" s="4"/>
    </row>
    <row r="373" spans="102:117" ht="15">
      <c r="CX373" s="4"/>
      <c r="DF373" s="4"/>
      <c r="DG373" s="4"/>
      <c r="DH373" s="4"/>
      <c r="DI373" s="4"/>
      <c r="DJ373" s="4"/>
      <c r="DK373" s="4"/>
      <c r="DL373" s="4"/>
      <c r="DM373" s="4"/>
    </row>
    <row r="374" spans="102:117" ht="15">
      <c r="CX374" s="4"/>
      <c r="DF374" s="4"/>
      <c r="DG374" s="4"/>
      <c r="DH374" s="4"/>
      <c r="DI374" s="4"/>
      <c r="DJ374" s="4"/>
      <c r="DK374" s="4"/>
      <c r="DL374" s="4"/>
      <c r="DM374" s="4"/>
    </row>
    <row r="375" spans="102:117" ht="15">
      <c r="CX375" s="4"/>
      <c r="DF375" s="4"/>
      <c r="DG375" s="4"/>
      <c r="DH375" s="4"/>
      <c r="DI375" s="4"/>
      <c r="DJ375" s="4"/>
      <c r="DK375" s="4"/>
      <c r="DL375" s="4"/>
      <c r="DM375" s="4"/>
    </row>
    <row r="376" spans="102:117" ht="15">
      <c r="CX376" s="4"/>
      <c r="DF376" s="4"/>
      <c r="DG376" s="4"/>
      <c r="DH376" s="4"/>
      <c r="DI376" s="4"/>
      <c r="DJ376" s="4"/>
      <c r="DK376" s="4"/>
      <c r="DL376" s="4"/>
      <c r="DM376" s="4"/>
    </row>
    <row r="377" spans="102:117" ht="15">
      <c r="CX377" s="4"/>
      <c r="DF377" s="4"/>
      <c r="DG377" s="4"/>
      <c r="DH377" s="4"/>
      <c r="DI377" s="4"/>
      <c r="DJ377" s="4"/>
      <c r="DK377" s="4"/>
      <c r="DL377" s="4"/>
      <c r="DM377" s="4"/>
    </row>
    <row r="378" spans="102:117" ht="15">
      <c r="CX378" s="4"/>
      <c r="DF378" s="4"/>
      <c r="DG378" s="4"/>
      <c r="DH378" s="4"/>
      <c r="DI378" s="4"/>
      <c r="DJ378" s="4"/>
      <c r="DK378" s="4"/>
      <c r="DL378" s="4"/>
      <c r="DM378" s="4"/>
    </row>
    <row r="379" spans="102:117" ht="15">
      <c r="CX379" s="4"/>
      <c r="DF379" s="4"/>
      <c r="DG379" s="4"/>
      <c r="DH379" s="4"/>
      <c r="DI379" s="4"/>
      <c r="DJ379" s="4"/>
      <c r="DK379" s="4"/>
      <c r="DL379" s="4"/>
      <c r="DM379" s="4"/>
    </row>
    <row r="380" spans="102:117" ht="15">
      <c r="CX380" s="4"/>
      <c r="DF380" s="4"/>
      <c r="DG380" s="4"/>
      <c r="DH380" s="4"/>
      <c r="DI380" s="4"/>
      <c r="DJ380" s="4"/>
      <c r="DK380" s="4"/>
      <c r="DL380" s="4"/>
      <c r="DM380" s="4"/>
    </row>
    <row r="381" spans="102:117" ht="15">
      <c r="CX381" s="4"/>
      <c r="DF381" s="4"/>
      <c r="DG381" s="4"/>
      <c r="DH381" s="4"/>
      <c r="DI381" s="4"/>
      <c r="DJ381" s="4"/>
      <c r="DK381" s="4"/>
      <c r="DL381" s="4"/>
      <c r="DM381" s="4"/>
    </row>
    <row r="382" spans="102:117" ht="15">
      <c r="CX382" s="4"/>
      <c r="DF382" s="4"/>
      <c r="DG382" s="4"/>
      <c r="DH382" s="4"/>
      <c r="DI382" s="4"/>
      <c r="DJ382" s="4"/>
      <c r="DK382" s="4"/>
      <c r="DL382" s="4"/>
      <c r="DM382" s="4"/>
    </row>
    <row r="383" spans="102:117" ht="15">
      <c r="CX383" s="4"/>
      <c r="DF383" s="4"/>
      <c r="DG383" s="4"/>
      <c r="DH383" s="4"/>
      <c r="DI383" s="4"/>
      <c r="DJ383" s="4"/>
      <c r="DK383" s="4"/>
      <c r="DL383" s="4"/>
      <c r="DM383" s="4"/>
    </row>
    <row r="384" spans="102:117" ht="15">
      <c r="CX384" s="4"/>
      <c r="DF384" s="4"/>
      <c r="DG384" s="4"/>
      <c r="DH384" s="4"/>
      <c r="DI384" s="4"/>
      <c r="DJ384" s="4"/>
      <c r="DK384" s="4"/>
      <c r="DL384" s="4"/>
      <c r="DM384" s="4"/>
    </row>
    <row r="385" spans="102:117" ht="15">
      <c r="CX385" s="4"/>
      <c r="DF385" s="4"/>
      <c r="DG385" s="4"/>
      <c r="DH385" s="4"/>
      <c r="DI385" s="4"/>
      <c r="DJ385" s="4"/>
      <c r="DK385" s="4"/>
      <c r="DL385" s="4"/>
      <c r="DM385" s="4"/>
    </row>
    <row r="386" spans="102:117" ht="15">
      <c r="CX386" s="4"/>
      <c r="DF386" s="4"/>
      <c r="DG386" s="4"/>
      <c r="DH386" s="4"/>
      <c r="DI386" s="4"/>
      <c r="DJ386" s="4"/>
      <c r="DK386" s="4"/>
      <c r="DL386" s="4"/>
      <c r="DM386" s="4"/>
    </row>
    <row r="387" spans="102:117" ht="15">
      <c r="CX387" s="4"/>
      <c r="DF387" s="4"/>
      <c r="DG387" s="4"/>
      <c r="DH387" s="4"/>
      <c r="DI387" s="4"/>
      <c r="DJ387" s="4"/>
      <c r="DK387" s="4"/>
      <c r="DL387" s="4"/>
      <c r="DM387" s="4"/>
    </row>
    <row r="388" spans="102:117" ht="15">
      <c r="CX388" s="4"/>
      <c r="DF388" s="4"/>
      <c r="DG388" s="4"/>
      <c r="DH388" s="4"/>
      <c r="DI388" s="4"/>
      <c r="DJ388" s="4"/>
      <c r="DK388" s="4"/>
      <c r="DL388" s="4"/>
      <c r="DM388" s="4"/>
    </row>
    <row r="389" spans="102:117" ht="15">
      <c r="CX389" s="4"/>
      <c r="DF389" s="4"/>
      <c r="DG389" s="4"/>
      <c r="DH389" s="4"/>
      <c r="DI389" s="4"/>
      <c r="DJ389" s="4"/>
      <c r="DK389" s="4"/>
      <c r="DL389" s="4"/>
      <c r="DM389" s="4"/>
    </row>
    <row r="390" spans="102:117" ht="15">
      <c r="CX390" s="4"/>
      <c r="DF390" s="4"/>
      <c r="DG390" s="4"/>
      <c r="DH390" s="4"/>
      <c r="DI390" s="4"/>
      <c r="DJ390" s="4"/>
      <c r="DK390" s="4"/>
      <c r="DL390" s="4"/>
      <c r="DM390" s="4"/>
    </row>
    <row r="391" spans="102:117" ht="15">
      <c r="CX391" s="4"/>
      <c r="DF391" s="4"/>
      <c r="DG391" s="4"/>
      <c r="DH391" s="4"/>
      <c r="DI391" s="4"/>
      <c r="DJ391" s="4"/>
      <c r="DK391" s="4"/>
      <c r="DL391" s="4"/>
      <c r="DM391" s="4"/>
    </row>
    <row r="392" spans="102:117" ht="15">
      <c r="CX392" s="4"/>
      <c r="DF392" s="4"/>
      <c r="DG392" s="4"/>
      <c r="DH392" s="4"/>
      <c r="DI392" s="4"/>
      <c r="DJ392" s="4"/>
      <c r="DK392" s="4"/>
      <c r="DL392" s="4"/>
      <c r="DM392" s="4"/>
    </row>
    <row r="393" spans="102:117" ht="15">
      <c r="CX393" s="4"/>
      <c r="DF393" s="4"/>
      <c r="DG393" s="4"/>
      <c r="DH393" s="4"/>
      <c r="DI393" s="4"/>
      <c r="DJ393" s="4"/>
      <c r="DK393" s="4"/>
      <c r="DL393" s="4"/>
      <c r="DM393" s="4"/>
    </row>
    <row r="394" spans="102:117" ht="15">
      <c r="CX394" s="4"/>
      <c r="DF394" s="4"/>
      <c r="DG394" s="4"/>
      <c r="DH394" s="4"/>
      <c r="DI394" s="4"/>
      <c r="DJ394" s="4"/>
      <c r="DK394" s="4"/>
      <c r="DL394" s="4"/>
      <c r="DM394" s="4"/>
    </row>
    <row r="395" spans="102:117" ht="15">
      <c r="CX395" s="4"/>
      <c r="DF395" s="4"/>
      <c r="DG395" s="4"/>
      <c r="DH395" s="4"/>
      <c r="DI395" s="4"/>
      <c r="DJ395" s="4"/>
      <c r="DK395" s="4"/>
      <c r="DL395" s="4"/>
      <c r="DM395" s="4"/>
    </row>
    <row r="396" spans="102:117" ht="15">
      <c r="CX396" s="4"/>
      <c r="DF396" s="4"/>
      <c r="DG396" s="4"/>
      <c r="DH396" s="4"/>
      <c r="DI396" s="4"/>
      <c r="DJ396" s="4"/>
      <c r="DK396" s="4"/>
      <c r="DL396" s="4"/>
      <c r="DM396" s="4"/>
    </row>
    <row r="397" spans="102:117" ht="15">
      <c r="CX397" s="4"/>
      <c r="DF397" s="4"/>
      <c r="DG397" s="4"/>
      <c r="DH397" s="4"/>
      <c r="DI397" s="4"/>
      <c r="DJ397" s="4"/>
      <c r="DK397" s="4"/>
      <c r="DL397" s="4"/>
      <c r="DM397" s="4"/>
    </row>
    <row r="398" spans="102:117" ht="15">
      <c r="CX398" s="4"/>
      <c r="DF398" s="4"/>
      <c r="DG398" s="4"/>
      <c r="DH398" s="4"/>
      <c r="DI398" s="4"/>
      <c r="DJ398" s="4"/>
      <c r="DK398" s="4"/>
      <c r="DL398" s="4"/>
      <c r="DM398" s="4"/>
    </row>
    <row r="399" spans="102:117" ht="15">
      <c r="CX399" s="4"/>
      <c r="DF399" s="4"/>
      <c r="DG399" s="4"/>
      <c r="DH399" s="4"/>
      <c r="DI399" s="4"/>
      <c r="DJ399" s="4"/>
      <c r="DK399" s="4"/>
      <c r="DL399" s="4"/>
      <c r="DM399" s="4"/>
    </row>
    <row r="400" spans="102:117" ht="15">
      <c r="CX400" s="4"/>
      <c r="DF400" s="4"/>
      <c r="DG400" s="4"/>
      <c r="DH400" s="4"/>
      <c r="DI400" s="4"/>
      <c r="DJ400" s="4"/>
      <c r="DK400" s="4"/>
      <c r="DL400" s="4"/>
      <c r="DM400" s="4"/>
    </row>
    <row r="401" spans="102:117" ht="15">
      <c r="CX401" s="4"/>
      <c r="DF401" s="4"/>
      <c r="DG401" s="4"/>
      <c r="DH401" s="4"/>
      <c r="DI401" s="4"/>
      <c r="DJ401" s="4"/>
      <c r="DK401" s="4"/>
      <c r="DL401" s="4"/>
      <c r="DM401" s="4"/>
    </row>
    <row r="402" spans="102:117" ht="15">
      <c r="CX402" s="4"/>
      <c r="DF402" s="4"/>
      <c r="DG402" s="4"/>
      <c r="DH402" s="4"/>
      <c r="DI402" s="4"/>
      <c r="DJ402" s="4"/>
      <c r="DK402" s="4"/>
      <c r="DL402" s="4"/>
      <c r="DM402" s="4"/>
    </row>
    <row r="403" spans="102:117" ht="15">
      <c r="CX403" s="4"/>
      <c r="DF403" s="4"/>
      <c r="DG403" s="4"/>
      <c r="DH403" s="4"/>
      <c r="DI403" s="4"/>
      <c r="DJ403" s="4"/>
      <c r="DK403" s="4"/>
      <c r="DL403" s="4"/>
      <c r="DM403" s="4"/>
    </row>
    <row r="404" spans="102:117" ht="15">
      <c r="CX404" s="4"/>
      <c r="DF404" s="4"/>
      <c r="DG404" s="4"/>
      <c r="DH404" s="4"/>
      <c r="DI404" s="4"/>
      <c r="DJ404" s="4"/>
      <c r="DK404" s="4"/>
      <c r="DL404" s="4"/>
      <c r="DM404" s="4"/>
    </row>
    <row r="405" spans="102:117" ht="15">
      <c r="CX405" s="4"/>
      <c r="DF405" s="4"/>
      <c r="DG405" s="4"/>
      <c r="DH405" s="4"/>
      <c r="DI405" s="4"/>
      <c r="DJ405" s="4"/>
      <c r="DK405" s="4"/>
      <c r="DL405" s="4"/>
      <c r="DM405" s="4"/>
    </row>
    <row r="406" spans="102:117" ht="15">
      <c r="CX406" s="4"/>
      <c r="DF406" s="4"/>
      <c r="DG406" s="4"/>
      <c r="DH406" s="4"/>
      <c r="DI406" s="4"/>
      <c r="DJ406" s="4"/>
      <c r="DK406" s="4"/>
      <c r="DL406" s="4"/>
      <c r="DM406" s="4"/>
    </row>
    <row r="407" spans="102:117" ht="15">
      <c r="CX407" s="4"/>
      <c r="DF407" s="4"/>
      <c r="DG407" s="4"/>
      <c r="DH407" s="4"/>
      <c r="DI407" s="4"/>
      <c r="DJ407" s="4"/>
      <c r="DK407" s="4"/>
      <c r="DL407" s="4"/>
      <c r="DM407" s="4"/>
    </row>
    <row r="408" spans="102:117" ht="15">
      <c r="CX408" s="4"/>
      <c r="DF408" s="4"/>
      <c r="DG408" s="4"/>
      <c r="DH408" s="4"/>
      <c r="DI408" s="4"/>
      <c r="DJ408" s="4"/>
      <c r="DK408" s="4"/>
      <c r="DL408" s="4"/>
      <c r="DM408" s="4"/>
    </row>
    <row r="409" spans="102:117" ht="15">
      <c r="CX409" s="4"/>
      <c r="DF409" s="4"/>
      <c r="DG409" s="4"/>
      <c r="DH409" s="4"/>
      <c r="DI409" s="4"/>
      <c r="DJ409" s="4"/>
      <c r="DK409" s="4"/>
      <c r="DL409" s="4"/>
      <c r="DM409" s="4"/>
    </row>
    <row r="410" spans="102:117" ht="15">
      <c r="CX410" s="4"/>
      <c r="DF410" s="4"/>
      <c r="DG410" s="4"/>
      <c r="DH410" s="4"/>
      <c r="DI410" s="4"/>
      <c r="DJ410" s="4"/>
      <c r="DK410" s="4"/>
      <c r="DL410" s="4"/>
      <c r="DM410" s="4"/>
    </row>
    <row r="411" spans="102:117" ht="15">
      <c r="CX411" s="4"/>
      <c r="DF411" s="4"/>
      <c r="DG411" s="4"/>
      <c r="DH411" s="4"/>
      <c r="DI411" s="4"/>
      <c r="DJ411" s="4"/>
      <c r="DK411" s="4"/>
      <c r="DL411" s="4"/>
      <c r="DM411" s="4"/>
    </row>
    <row r="412" spans="102:117" ht="15">
      <c r="CX412" s="4"/>
      <c r="DF412" s="4"/>
      <c r="DG412" s="4"/>
      <c r="DH412" s="4"/>
      <c r="DI412" s="4"/>
      <c r="DJ412" s="4"/>
      <c r="DK412" s="4"/>
      <c r="DL412" s="4"/>
      <c r="DM412" s="4"/>
    </row>
    <row r="413" spans="102:117" ht="15">
      <c r="CX413" s="4"/>
      <c r="DF413" s="4"/>
      <c r="DG413" s="4"/>
      <c r="DH413" s="4"/>
      <c r="DI413" s="4"/>
      <c r="DJ413" s="4"/>
      <c r="DK413" s="4"/>
      <c r="DL413" s="4"/>
      <c r="DM413" s="4"/>
    </row>
    <row r="414" spans="102:117" ht="15">
      <c r="CX414" s="4"/>
      <c r="DF414" s="4"/>
      <c r="DG414" s="4"/>
      <c r="DH414" s="4"/>
      <c r="DI414" s="4"/>
      <c r="DJ414" s="4"/>
      <c r="DK414" s="4"/>
      <c r="DL414" s="4"/>
      <c r="DM414" s="4"/>
    </row>
    <row r="415" spans="102:117" ht="15">
      <c r="CX415" s="4"/>
      <c r="DF415" s="4"/>
      <c r="DG415" s="4"/>
      <c r="DH415" s="4"/>
      <c r="DI415" s="4"/>
      <c r="DJ415" s="4"/>
      <c r="DK415" s="4"/>
      <c r="DL415" s="4"/>
      <c r="DM415" s="4"/>
    </row>
    <row r="416" spans="102:117" ht="15">
      <c r="CX416" s="4"/>
      <c r="DF416" s="4"/>
      <c r="DG416" s="4"/>
      <c r="DH416" s="4"/>
      <c r="DI416" s="4"/>
      <c r="DJ416" s="4"/>
      <c r="DK416" s="4"/>
      <c r="DL416" s="4"/>
      <c r="DM416" s="4"/>
    </row>
    <row r="417" spans="102:117" ht="15">
      <c r="CX417" s="4"/>
      <c r="DF417" s="4"/>
      <c r="DG417" s="4"/>
      <c r="DH417" s="4"/>
      <c r="DI417" s="4"/>
      <c r="DJ417" s="4"/>
      <c r="DK417" s="4"/>
      <c r="DL417" s="4"/>
      <c r="DM417" s="4"/>
    </row>
    <row r="418" spans="102:117" ht="15">
      <c r="CX418" s="4"/>
      <c r="DF418" s="4"/>
      <c r="DG418" s="4"/>
      <c r="DH418" s="4"/>
      <c r="DI418" s="4"/>
      <c r="DJ418" s="4"/>
      <c r="DK418" s="4"/>
      <c r="DL418" s="4"/>
      <c r="DM418" s="4"/>
    </row>
    <row r="419" spans="102:117" ht="15">
      <c r="CX419" s="4"/>
      <c r="DF419" s="4"/>
      <c r="DG419" s="4"/>
      <c r="DH419" s="4"/>
      <c r="DI419" s="4"/>
      <c r="DJ419" s="4"/>
      <c r="DK419" s="4"/>
      <c r="DL419" s="4"/>
      <c r="DM419" s="4"/>
    </row>
    <row r="420" spans="102:117" ht="15">
      <c r="CX420" s="4"/>
      <c r="DF420" s="4"/>
      <c r="DG420" s="4"/>
      <c r="DH420" s="4"/>
      <c r="DI420" s="4"/>
      <c r="DJ420" s="4"/>
      <c r="DK420" s="4"/>
      <c r="DL420" s="4"/>
      <c r="DM420" s="4"/>
    </row>
    <row r="421" ht="15">
      <c r="CX421" s="4"/>
    </row>
    <row r="422" ht="15">
      <c r="CX422" s="4"/>
    </row>
    <row r="423" ht="15">
      <c r="CX423" s="4"/>
    </row>
    <row r="424" ht="15">
      <c r="CX424" s="4"/>
    </row>
    <row r="425" ht="15">
      <c r="CX425" s="4"/>
    </row>
    <row r="426" ht="15">
      <c r="CX426" s="4"/>
    </row>
    <row r="427" ht="15">
      <c r="CX427" s="4"/>
    </row>
    <row r="428" ht="15">
      <c r="CX428" s="4"/>
    </row>
    <row r="429" ht="15">
      <c r="CX429" s="4"/>
    </row>
    <row r="430" ht="15">
      <c r="CX430" s="4"/>
    </row>
    <row r="431" ht="15">
      <c r="CX431" s="4"/>
    </row>
    <row r="432" ht="15">
      <c r="CX432" s="4"/>
    </row>
    <row r="433" ht="15">
      <c r="CX433" s="4"/>
    </row>
    <row r="434" ht="15">
      <c r="CX434" s="4"/>
    </row>
    <row r="435" ht="15">
      <c r="CX435" s="4"/>
    </row>
    <row r="436" ht="15">
      <c r="CX436" s="4"/>
    </row>
    <row r="437" ht="15">
      <c r="CX437" s="4"/>
    </row>
    <row r="438" ht="15">
      <c r="CX438" s="4"/>
    </row>
    <row r="439" ht="15">
      <c r="CX439" s="4"/>
    </row>
    <row r="440" ht="15">
      <c r="CX440" s="4"/>
    </row>
    <row r="441" ht="15">
      <c r="CX441" s="4"/>
    </row>
    <row r="442" ht="15">
      <c r="CX442" s="4"/>
    </row>
    <row r="443" ht="15">
      <c r="CX443" s="4"/>
    </row>
    <row r="444" ht="15">
      <c r="CX444" s="4"/>
    </row>
    <row r="445" ht="15">
      <c r="CX445" s="4"/>
    </row>
    <row r="446" ht="15">
      <c r="CX446" s="4"/>
    </row>
    <row r="447" ht="15">
      <c r="CX447" s="4"/>
    </row>
    <row r="448" ht="15">
      <c r="CX448" s="4"/>
    </row>
    <row r="449" ht="15">
      <c r="CX449" s="4"/>
    </row>
    <row r="450" ht="15">
      <c r="CX450" s="4"/>
    </row>
    <row r="451" ht="15">
      <c r="CX451" s="4"/>
    </row>
    <row r="452" ht="15">
      <c r="CX452" s="4"/>
    </row>
    <row r="453" ht="15">
      <c r="CX453" s="4"/>
    </row>
    <row r="454" ht="15">
      <c r="CX454" s="4"/>
    </row>
    <row r="455" ht="15">
      <c r="CX455" s="4"/>
    </row>
    <row r="456" ht="15">
      <c r="CX456" s="4"/>
    </row>
    <row r="457" ht="15">
      <c r="CX457" s="4"/>
    </row>
    <row r="458" ht="15">
      <c r="CX458" s="4"/>
    </row>
    <row r="459" ht="15">
      <c r="CX459" s="4"/>
    </row>
    <row r="460" ht="15">
      <c r="CX460" s="4"/>
    </row>
    <row r="461" ht="15">
      <c r="CX461" s="4"/>
    </row>
    <row r="462" ht="15">
      <c r="CX462" s="4"/>
    </row>
    <row r="463" ht="15">
      <c r="CX463" s="4"/>
    </row>
    <row r="464" ht="15">
      <c r="CX464" s="4"/>
    </row>
    <row r="465" ht="15">
      <c r="CX465" s="4"/>
    </row>
    <row r="466" ht="15">
      <c r="CX466" s="4"/>
    </row>
    <row r="467" ht="15">
      <c r="CX467" s="4"/>
    </row>
    <row r="468" ht="15">
      <c r="CX468" s="4"/>
    </row>
    <row r="469" ht="15">
      <c r="CX469" s="4"/>
    </row>
    <row r="470" ht="15">
      <c r="CX470" s="4"/>
    </row>
    <row r="471" ht="15">
      <c r="CX471" s="4"/>
    </row>
    <row r="472" ht="15">
      <c r="CX472" s="4"/>
    </row>
    <row r="473" ht="15">
      <c r="CX473" s="4"/>
    </row>
    <row r="474" ht="15">
      <c r="CX474" s="4"/>
    </row>
    <row r="475" ht="15">
      <c r="CX475" s="4"/>
    </row>
    <row r="476" ht="15">
      <c r="CX476" s="4"/>
    </row>
    <row r="477" ht="15">
      <c r="CX477" s="4"/>
    </row>
    <row r="478" ht="15">
      <c r="CX478" s="4"/>
    </row>
    <row r="479" ht="15">
      <c r="CX479" s="4"/>
    </row>
    <row r="480" ht="15">
      <c r="CX480" s="4"/>
    </row>
    <row r="481" ht="15">
      <c r="CX481" s="4"/>
    </row>
    <row r="482" ht="15">
      <c r="CX482" s="4"/>
    </row>
    <row r="483" ht="15">
      <c r="CX483" s="4"/>
    </row>
    <row r="484" ht="15">
      <c r="CX484" s="4"/>
    </row>
    <row r="485" ht="15">
      <c r="CX485" s="4"/>
    </row>
    <row r="486" ht="15">
      <c r="CX486" s="4"/>
    </row>
    <row r="487" ht="15">
      <c r="CX487" s="4"/>
    </row>
    <row r="488" ht="15">
      <c r="CX488" s="4"/>
    </row>
    <row r="489" ht="15">
      <c r="CX489" s="4"/>
    </row>
    <row r="490" ht="15">
      <c r="CX490" s="4"/>
    </row>
    <row r="491" ht="15">
      <c r="CX491" s="4"/>
    </row>
    <row r="492" ht="15">
      <c r="CX492" s="4"/>
    </row>
    <row r="493" ht="15">
      <c r="CX493" s="4"/>
    </row>
    <row r="494" ht="15">
      <c r="CX494" s="4"/>
    </row>
    <row r="495" ht="15">
      <c r="CX495" s="4"/>
    </row>
  </sheetData>
  <sheetProtection/>
  <mergeCells count="31">
    <mergeCell ref="CL2:CV2"/>
    <mergeCell ref="DJ2:DL2"/>
    <mergeCell ref="BT2:CC2"/>
    <mergeCell ref="CF1:CK1"/>
    <mergeCell ref="CW1:DI1"/>
    <mergeCell ref="CW2:DI2"/>
    <mergeCell ref="BN2:BS2"/>
    <mergeCell ref="CF2:CK2"/>
    <mergeCell ref="BD2:BM2"/>
    <mergeCell ref="CD2:CE2"/>
    <mergeCell ref="D2:K2"/>
    <mergeCell ref="L2:R2"/>
    <mergeCell ref="S2:X2"/>
    <mergeCell ref="AW2:BC2"/>
    <mergeCell ref="AJ2:AV2"/>
    <mergeCell ref="Y2:AF2"/>
    <mergeCell ref="AG2:AI2"/>
    <mergeCell ref="CL1:CV1"/>
    <mergeCell ref="BN1:BS1"/>
    <mergeCell ref="Y1:AF1"/>
    <mergeCell ref="AG1:AI1"/>
    <mergeCell ref="A1:C1"/>
    <mergeCell ref="DJ1:DM1"/>
    <mergeCell ref="L1:R1"/>
    <mergeCell ref="S1:X1"/>
    <mergeCell ref="BT1:CC1"/>
    <mergeCell ref="BD1:BM1"/>
    <mergeCell ref="AW1:BC1"/>
    <mergeCell ref="AJ1:AV1"/>
    <mergeCell ref="CD1:CE1"/>
    <mergeCell ref="D1:K1"/>
  </mergeCells>
  <hyperlinks>
    <hyperlink ref="K64" r:id="rId1" display="hstelling@bimbc.ca"/>
    <hyperlink ref="K190" r:id="rId2" display="tpellegrino@rdks.bc.ca"/>
    <hyperlink ref="K186" r:id="rId3" display="mailto:khenderson@dawsoncreek.ca"/>
    <hyperlink ref="H146" r:id="rId4" display="mailto:cevans@dist100milehouse.bc.ca"/>
    <hyperlink ref="H44" r:id="rId5" display="mailto:fpizzuto@abbotsford.ca"/>
    <hyperlink ref="H151" r:id="rId6" display="mmcdonald@alertbay.ca;"/>
    <hyperlink ref="H58" r:id="rId7" display="mailto:howard.carley@anmore.com"/>
    <hyperlink ref="H138" r:id="rId8" display="mailto:pferguson@cityofarmstrong.bc.ca"/>
    <hyperlink ref="H120" r:id="rId9" display="mailto:admin@village.ashcroft.bc.ca"/>
    <hyperlink ref="H127" r:id="rId10" display="wvollrath@districtofbarriere.com"/>
    <hyperlink ref="H57" r:id="rId11" display="mailto:lfloyd@belcarra.ca"/>
    <hyperlink ref="H168" r:id="rId12" display="gail.chapman@rdbn.bc.ca"/>
    <hyperlink ref="H54" r:id="rId13" display="mailto:bob.moncur@burnaby.ca"/>
    <hyperlink ref="H172" r:id="rId14" display="tpalmer@burnslake.ca"/>
    <hyperlink ref="H121" r:id="rId15" display="admin@cachecreek.info"/>
    <hyperlink ref="H99" r:id="rId16" display="mailto:stevens@campbellriver.ca"/>
    <hyperlink ref="H12" r:id="rId17" display="village@canalflatsca;"/>
    <hyperlink ref="H68" r:id="rId18" display="mailto:kdaniels@crd.bc.ca"/>
    <hyperlink ref="H145" r:id="rId19" display="mailto:jbell@cariboord.bc.ca"/>
    <hyperlink ref="H21" r:id="rId20" display="mailto:awbuss@castlegar.ca"/>
    <hyperlink ref="H155" r:id="rId21" display="mailto:ccrd@belco.bc.ca"/>
    <hyperlink ref="H13" r:id="rId22" display="mailto:jgustafson@rdck.bc.ca"/>
    <hyperlink ref="H128" r:id="rId23" display="mailto:hreay@cord.bc.ca"/>
    <hyperlink ref="H71" r:id="rId24" display="gary.nason@csaanich.ca"/>
    <hyperlink ref="H125" r:id="rId25" display="mailto:mdalsin@chasebc.ca"/>
    <hyperlink ref="H185" r:id="rId26" display="mailto:redfearn@gochetwynd.com"/>
    <hyperlink ref="H41" r:id="rId27" display="mailto:monteith@chilliwack.com"/>
    <hyperlink ref="H126" r:id="rId28" display="isabell.hadford@districtofclearwater.com"/>
    <hyperlink ref="H122" r:id="rId29" display="mailto:vbissat@village.clinton.bc.ca"/>
    <hyperlink ref="H135" r:id="rId30" display="mailto:administrator@district.coldstream.bc.ca"/>
    <hyperlink ref="H140" r:id="rId31" display="chamilton@csrd.bc.ca"/>
    <hyperlink ref="H76" r:id="rId32" display="cpeace@colwood.ca"/>
    <hyperlink ref="H103" r:id="rId33" display="doakman@comoxvalleyrd.ca"/>
    <hyperlink ref="H56" r:id="rId34" display="info@coquitlam.ca"/>
    <hyperlink ref="H82" r:id="rId35" display="wjones@cvrd.bc.ca"/>
    <hyperlink ref="H8" r:id="rId36" display="mailto:pearce@cranbrook.ca"/>
    <hyperlink ref="H14" r:id="rId37" display="mailto:aa@townofcreston.com"/>
    <hyperlink ref="H186" r:id="rId38" display="mailto:jchute@dawsoncreek.ca"/>
    <hyperlink ref="H51" r:id="rId39" display="mailto:cao@corp.delta.bc.ca"/>
    <hyperlink ref="H84" r:id="rId40" display="mailto:tireland@duncan.ca"/>
    <hyperlink ref="H4" r:id="rId41" display="lcrane@rdek.bc.ca;"/>
    <hyperlink ref="H5" r:id="rId42" display="mailto:cspeaker@elkford.ca"/>
    <hyperlink ref="H139" r:id="rId43" display="mailto:bgagnon@sunwave.net"/>
    <hyperlink ref="H75" r:id="rId44" display="mailto:tday@esquimalt.ca"/>
    <hyperlink ref="H7" r:id="rId45" display="mailto:allan.chabot@fernie.ca"/>
    <hyperlink ref="H171" r:id="rId46" display="mailto:cao@fortstjames.ca"/>
    <hyperlink ref="H189" r:id="rId47" display="mailto:dhunter@fortstjohn.ca"/>
    <hyperlink ref="H170" r:id="rId48" display="mailto:village@fraserlake.ca"/>
    <hyperlink ref="H39" r:id="rId49" display="mailto:gkingston@fvrd.bc.ca"/>
    <hyperlink ref="H177" r:id="rId50" display="jmartin@rdffg.bc.ca"/>
    <hyperlink ref="H24" r:id="rId51" display="mailto:vince@village.fruitvale.bc.ca"/>
    <hyperlink ref="H105" r:id="rId52" display="mailto:pgipps@gibsons.ca"/>
    <hyperlink ref="H96" r:id="rId53" display="mailto:grlplourde@cablerocket.com"/>
    <hyperlink ref="H141" r:id="rId54" display="mailto:admin@town.golden.bc.ca"/>
    <hyperlink ref="H29" r:id="rId55" display="mailto:vkumar@grandforks.ca"/>
    <hyperlink ref="H173" r:id="rId56" display="mailto:garchambault@villageofgranisle.ca"/>
    <hyperlink ref="H124" r:id="rId57" display="mailto:cao@kamloops.ca"/>
    <hyperlink ref="H18" r:id="rId58" display="mailto:kasloclerk@netidea.com"/>
    <hyperlink ref="H129" r:id="rId59" display="mailto:rmattiussi@kelowna.ca"/>
    <hyperlink ref="H43" r:id="rId60" display="mailto:wmah@district.kent.bc.ca"/>
    <hyperlink ref="H34" r:id="rId61" display="cao@keremeos.ca"/>
    <hyperlink ref="H9" r:id="rId62" display="mailto:mdodd@city.kimberley.bc.ca"/>
    <hyperlink ref="H163" r:id="rId63" display="mailto:thall@kitimat.ca"/>
    <hyperlink ref="H162" r:id="rId64" display="mailto:info@rdks.bc.ca"/>
    <hyperlink ref="H23" r:id="rId65" display="mailto:jmaclean@rdkb.com"/>
    <hyperlink ref="H86" r:id="rId66" display="mailto:rmalli@ladysmith.ca"/>
    <hyperlink ref="H130" r:id="rId67" display="mailto:rrose@lakecountry.bc.ca"/>
    <hyperlink ref="H85" r:id="rId68" display="jfernandez@town.lakecowichan.bc.ca"/>
    <hyperlink ref="H78" r:id="rId69" display="jbowden@cityoflangford.ca"/>
    <hyperlink ref="H48" r:id="rId70" display="mailto:mbakken@tol.bc.ca"/>
    <hyperlink ref="H47" r:id="rId71" display="mailto:fcheung@city.langley.bc.ca"/>
    <hyperlink ref="H89" r:id="rId72" display="mailto:twyla@lantzville.ca"/>
    <hyperlink ref="H116" r:id="rId73" display="mailto:gloyer@lillooetbc.com"/>
    <hyperlink ref="H65" r:id="rId74" display="mailto:admin@village.lions-bay.bc.ca"/>
    <hyperlink ref="H123" r:id="rId75" display="mailto:dallen@ocis.net"/>
    <hyperlink ref="H134" r:id="rId76" display="mailto:frankk@lumby.ca"/>
    <hyperlink ref="H119" r:id="rId77" display="mailto:hotspot@lytton.ca"/>
    <hyperlink ref="H181" r:id="rId78" display="mailto:warren@district.mackenzie.bc.ca"/>
    <hyperlink ref="H67" r:id="rId79" display="mailto:jrule@mapleridge.ca"/>
    <hyperlink ref="H159" r:id="rId80" display="mailto:vom@mhtv.ca"/>
    <hyperlink ref="H179" r:id="rId81" display="mailto:mcbride@mcbride.ca"/>
    <hyperlink ref="H118" r:id="rId82" display="mailto:jbridarolli@merritt.ca"/>
    <hyperlink ref="H88" r:id="rId83" display="mailto:cmason@rdn.bc.ca"/>
    <hyperlink ref="H61" r:id="rId84" display="dstuart@dnv.org"/>
    <hyperlink ref="H73" r:id="rId85" display="mailto:bcochrane@oakbaybc.org"/>
    <hyperlink ref="H32" r:id="rId86" display="bnewell@rdos.bc.ca"/>
    <hyperlink ref="H35" r:id="rId87" display="mailto:tszalay@oliver.ca"/>
    <hyperlink ref="H33" r:id="rId88" display="bromanko@osoyoos.ca"/>
    <hyperlink ref="H90" r:id="rId89" display="mailto:fmanson@parksville.ca"/>
    <hyperlink ref="H182" r:id="rId90" display="fred.banham@prrd.bc.ca"/>
    <hyperlink ref="H131" r:id="rId91" display="mailto:elemke@peachland.ca"/>
    <hyperlink ref="H114" r:id="rId92" display="mailto:lpilon@pemberton.ca"/>
    <hyperlink ref="H38" r:id="rId93" display="mailto:administrator@city.penticton.bc.ca"/>
    <hyperlink ref="H66" r:id="rId94" display="mailto:jrudolph@pittmeadows.bc.ca"/>
    <hyperlink ref="H93" r:id="rId95" display="mailto:ken_watson@portalberni.ca"/>
    <hyperlink ref="H153" r:id="rId96" display="mailto:clerk@portalice.ca"/>
    <hyperlink ref="H161" r:id="rId97" display="mailto:heather@portclements.com"/>
    <hyperlink ref="H59" r:id="rId98" display="mailto:chongt@portcoquitlam.ca"/>
    <hyperlink ref="H157" r:id="rId99" display="mailto:rbedard@portedward.ca"/>
    <hyperlink ref="H154" r:id="rId100" display="mailto:rickd@porthardy.ca"/>
    <hyperlink ref="H152" r:id="rId101" display="mailto:pmfinance@telus.net"/>
    <hyperlink ref="H60" r:id="rId102" display="mailto:gaetan.royer@cityofportmoody.com"/>
    <hyperlink ref="H184" r:id="rId103" display="mailto:cao@poucecoupe.ca"/>
    <hyperlink ref="H101" r:id="rId104" display="mailto:administration@powellriverrd.bc.ca"/>
    <hyperlink ref="H102" r:id="rId105" display="mailto:swestby@cdpr.bc.ca"/>
    <hyperlink ref="H180" r:id="rId106" display="mailto:dbates@city.pg.bc.ca"/>
    <hyperlink ref="H158" r:id="rId107" display="mailto:ghowie@princerupert.ca"/>
    <hyperlink ref="H36" r:id="rId108" display="mailto:probins@nethop.net"/>
    <hyperlink ref="H91" r:id="rId109" display="mailto:markb@qualicumbeach.com"/>
    <hyperlink ref="H148" r:id="rId110" display="bjohnson@city.quesnel.bc.ca"/>
    <hyperlink ref="H11" r:id="rId111" display="mailto:mark.read@radiumhotsprings.ca"/>
    <hyperlink ref="H142" r:id="rId112" display="rmcphee@cityofrevelstoke.com;tmccabe@cityofrevelstoke.com;"/>
    <hyperlink ref="H52" r:id="rId113" display="mailto:administratorsoffice@richmond.ca"/>
    <hyperlink ref="H28" r:id="rId114" display="mailto:administrator@rossland.ca"/>
    <hyperlink ref="H72" r:id="rId115" display="mailto:woodt@saanich.ca"/>
    <hyperlink ref="H15" r:id="rId116" display="salvil@telus.net"/>
    <hyperlink ref="H143" r:id="rId117" display="mailto:cbannister@salmonarm.ca"/>
    <hyperlink ref="H100" r:id="rId118" display="mailto:ccairncross@saywardvalley.net"/>
    <hyperlink ref="H144" r:id="rId119" display="mailto:aharris@sicamous.ca"/>
    <hyperlink ref="H70" r:id="rId120" display="mailto:mclarke@sidney.ca"/>
    <hyperlink ref="H19" r:id="rId121" display="mailto:administration@silverton.ca"/>
    <hyperlink ref="H156" r:id="rId122" display="mailto:jholland@sqcrd.bc.ca"/>
    <hyperlink ref="H17" r:id="rId123" display="cao@villageofslocan.ca"/>
    <hyperlink ref="H176" r:id="rId124" display="mailto:dsargent@town.smithers.bc.ca"/>
    <hyperlink ref="H81" r:id="rId125" display="mailto:eparliament@sooke.ca"/>
    <hyperlink ref="H137" r:id="rId126" display="mailto:admin@spallumcheentwp.bc.ca"/>
    <hyperlink ref="H6" r:id="rId127" display="mailto:shansen@sparwood.bc.ca"/>
    <hyperlink ref="H113" r:id="rId128" display="mailto:kanema@squamish.ca"/>
    <hyperlink ref="H112" r:id="rId129" display="mailto:pedgington@slrd.bc.ca"/>
    <hyperlink ref="H167" r:id="rId130" display="mailto:cao@districtofstewart.com"/>
    <hyperlink ref="H108" r:id="rId131" display="mailto:breardon@strathconard.ca"/>
    <hyperlink ref="H46" r:id="rId132" display="jcarline@gvrd.bc.ca"/>
    <hyperlink ref="H31" r:id="rId133" display="mailto:info@greenwoodcity.com"/>
    <hyperlink ref="H42" r:id="rId134" display="lburk@harrisonhotsprings.ca"/>
    <hyperlink ref="H165" r:id="rId135" display="mailto:administrator@village.hazelton.bc.ca"/>
    <hyperlink ref="H80" r:id="rId136" display="mailto:ccoates@highlands.ca"/>
    <hyperlink ref="H40" r:id="rId137" display="mailto:bwoodward@hope.ca"/>
    <hyperlink ref="H174" r:id="rId138" display="mailto:cao@houston.ca"/>
    <hyperlink ref="H187" r:id="rId139" display="admin@hudsonshope.ca"/>
    <hyperlink ref="H10" r:id="rId140" display="mailto:cao@invermere.net"/>
    <hyperlink ref="H160" r:id="rId141" display="jcarline@gvrd.bc.ca"/>
    <hyperlink ref="H109" r:id="rId142" display="mailto:rkanigan@comox.ca"/>
    <hyperlink ref="H110" r:id="rId143" display="mailto:sgray@courtenay.ca"/>
    <hyperlink ref="H111" r:id="rId144" display="mailto:anurvo@cumberlandbc.net"/>
    <hyperlink ref="M1:R1" r:id="rId145" display="http://www.bcstats.gov.bc.ca/data/pop/popstart.asp"/>
    <hyperlink ref="S1:X1" r:id="rId146" display="http://www12.statcan.ca/census-recensement/2006/dp-pd/prof/92-591/index.cfm?Lang=E"/>
    <hyperlink ref="D2:K2" r:id="rId147" display="Civc Info BC"/>
    <hyperlink ref="D1:K1" r:id="rId148" display="http://www.civicinfo.bc.ca/12.asp"/>
    <hyperlink ref="M2:R2" r:id="rId149" display="BC Stats"/>
    <hyperlink ref="S2:X2" r:id="rId150" display="2006 Census - Statistics Canada"/>
    <hyperlink ref="DJ2:DL2" r:id="rId151" display="Partners for Climate Protection - Federation of Canadian Municipalities "/>
    <hyperlink ref="CF2:CK2" r:id="rId152" display="2007 Community Energy and Emissions Inventory (CEEI) Reports - Ministry of Environment"/>
    <hyperlink ref="BU2:CC2" r:id="rId153" display="2007 Community Energy and Emissions Inventory (CEEI) Reports - Ministry of Environment"/>
    <hyperlink ref="Y1:AD1" r:id="rId154" display="http://www12.statcan.ca/census-recensement/2006/dp-pd/prof/92-591/index.cfm?Lang=E"/>
    <hyperlink ref="AJ1:AO1" r:id="rId155" display="http://www12.statcan.ca/census-recensement/2006/dp-pd/prof/92-591/index.cfm?Lang=E"/>
    <hyperlink ref="AJ2:AV2" r:id="rId156" display="2007 Community Energy and Emissions Inventory (CEEI) Reports - Ministry of Environment"/>
    <hyperlink ref="AJ1:AV1" r:id="rId157" display="HOUSING STATISTICS (2006)"/>
    <hyperlink ref="H106" r:id="rId158" display="rbremner@sechelt.ca"/>
    <hyperlink ref="H107" r:id="rId159" display="mailto:rbaptiste@secheltnation.net"/>
    <hyperlink ref="H45" r:id="rId160" display="mailto:grobertson@mission.ca"/>
    <hyperlink ref="H30" r:id="rId161" display="mailto:midwaybc@shaw.ca"/>
    <hyperlink ref="H166" r:id="rId162" display="mailto:bfassnidge@newhazelton.ca"/>
    <hyperlink ref="H20" r:id="rId163" display="mailto:office@newdenver.ca"/>
    <hyperlink ref="H16" r:id="rId164" display="mailto:barb@city.nelson.bc.ca"/>
    <hyperlink ref="H87" r:id="rId165" display="mailto:gerald.berry@nanaimo.ca"/>
    <hyperlink ref="H22" r:id="rId166" display="mailto:blafleur@nakusp.com"/>
    <hyperlink ref="H150" r:id="rId167" display="mailto:gfletcher@rdmw.bc.ca"/>
    <hyperlink ref="H133" r:id="rId168" display="greg.betts@rdno.ca"/>
    <hyperlink ref="H55" r:id="rId169" display="mailto:pdaminato@newwestcity.ca"/>
    <hyperlink ref="H83" r:id="rId170" display="dias@northcowichan.bc.ca"/>
    <hyperlink ref="H62" r:id="rId171" display="dstuart@dnv.org"/>
    <hyperlink ref="H69" r:id="rId172" display="mailto:bwilliams@northsaanich.ca"/>
    <hyperlink ref="CD2:CE2" r:id="rId173" display="2007 Community Energy and Emissions Inventory (CEEI) Reports - Ministry of Environment"/>
  </hyperlinks>
  <printOptions/>
  <pageMargins left="0.7" right="0.7" top="0.75" bottom="0.75" header="0.3" footer="0.3"/>
  <pageSetup horizontalDpi="600" verticalDpi="600" orientation="portrait" r:id="rId174"/>
</worksheet>
</file>

<file path=xl/worksheets/sheet3.xml><?xml version="1.0" encoding="utf-8"?>
<worksheet xmlns="http://schemas.openxmlformats.org/spreadsheetml/2006/main" xmlns:r="http://schemas.openxmlformats.org/officeDocument/2006/relationships">
  <sheetPr codeName="Sheet3"/>
  <dimension ref="A1:F200"/>
  <sheetViews>
    <sheetView zoomScalePageLayoutView="0" workbookViewId="0" topLeftCell="A1">
      <selection activeCell="A1" sqref="A1"/>
    </sheetView>
  </sheetViews>
  <sheetFormatPr defaultColWidth="9.140625" defaultRowHeight="15"/>
  <cols>
    <col min="1" max="1" width="34.57421875" style="0" customWidth="1"/>
    <col min="2" max="2" width="28.140625" style="0" customWidth="1"/>
    <col min="3" max="3" width="27.00390625" style="0" customWidth="1"/>
    <col min="4" max="4" width="30.00390625" style="0" customWidth="1"/>
    <col min="5" max="5" width="18.00390625" style="0" customWidth="1"/>
    <col min="6" max="6" width="19.421875" style="0" customWidth="1"/>
  </cols>
  <sheetData>
    <row r="1" spans="1:6" ht="31.5">
      <c r="A1" s="166" t="s">
        <v>1799</v>
      </c>
      <c r="B1" s="166" t="s">
        <v>1800</v>
      </c>
      <c r="C1" s="166" t="s">
        <v>1801</v>
      </c>
      <c r="D1" s="166" t="s">
        <v>1802</v>
      </c>
      <c r="E1" s="167" t="s">
        <v>1803</v>
      </c>
      <c r="F1" s="5"/>
    </row>
    <row r="2" spans="1:6" ht="45" customHeight="1">
      <c r="A2" s="218"/>
      <c r="B2" s="223" t="s">
        <v>523</v>
      </c>
      <c r="C2" s="224" t="s">
        <v>523</v>
      </c>
      <c r="D2" s="222" t="s">
        <v>524</v>
      </c>
      <c r="E2" s="219" t="s">
        <v>491</v>
      </c>
      <c r="F2" s="221"/>
    </row>
    <row r="3" spans="1:6" ht="15">
      <c r="A3" s="168" t="s">
        <v>483</v>
      </c>
      <c r="B3" s="169" t="s">
        <v>1804</v>
      </c>
      <c r="C3" s="220"/>
      <c r="D3" s="170">
        <v>261</v>
      </c>
      <c r="E3" s="171"/>
      <c r="F3" s="6"/>
    </row>
    <row r="4" spans="1:6" ht="15">
      <c r="A4" s="168" t="s">
        <v>1805</v>
      </c>
      <c r="B4" s="169" t="s">
        <v>1806</v>
      </c>
      <c r="C4" s="172" t="s">
        <v>484</v>
      </c>
      <c r="D4" s="173">
        <v>725</v>
      </c>
      <c r="E4" s="171"/>
      <c r="F4" s="217"/>
    </row>
    <row r="5" spans="1:6" ht="15">
      <c r="A5" s="168" t="s">
        <v>1807</v>
      </c>
      <c r="B5" s="169" t="s">
        <v>1808</v>
      </c>
      <c r="C5" s="172" t="s">
        <v>1809</v>
      </c>
      <c r="D5" s="174">
        <v>1920</v>
      </c>
      <c r="E5" s="171"/>
      <c r="F5" s="6"/>
    </row>
    <row r="6" spans="1:6" ht="15">
      <c r="A6" s="168" t="s">
        <v>1810</v>
      </c>
      <c r="B6" s="169"/>
      <c r="C6" s="172" t="s">
        <v>1811</v>
      </c>
      <c r="D6" s="173">
        <v>40</v>
      </c>
      <c r="E6" s="171"/>
      <c r="F6" s="6"/>
    </row>
    <row r="7" spans="1:6" ht="15">
      <c r="A7" s="168" t="s">
        <v>1812</v>
      </c>
      <c r="B7" s="169" t="s">
        <v>1813</v>
      </c>
      <c r="C7" s="172" t="s">
        <v>1814</v>
      </c>
      <c r="D7" s="173">
        <v>176</v>
      </c>
      <c r="E7" s="171"/>
      <c r="F7" s="1"/>
    </row>
    <row r="8" spans="1:6" ht="15">
      <c r="A8" s="168" t="s">
        <v>1815</v>
      </c>
      <c r="B8" s="169" t="s">
        <v>1816</v>
      </c>
      <c r="C8" s="172" t="s">
        <v>1817</v>
      </c>
      <c r="D8" s="173">
        <v>626</v>
      </c>
      <c r="E8" s="171"/>
      <c r="F8" s="1"/>
    </row>
    <row r="9" spans="1:6" ht="15">
      <c r="A9" s="168" t="s">
        <v>1818</v>
      </c>
      <c r="B9" s="169" t="s">
        <v>1819</v>
      </c>
      <c r="C9" s="172" t="s">
        <v>1820</v>
      </c>
      <c r="D9" s="173">
        <v>246</v>
      </c>
      <c r="E9" s="171"/>
      <c r="F9" s="6"/>
    </row>
    <row r="10" spans="1:6" ht="15">
      <c r="A10" s="168" t="s">
        <v>1821</v>
      </c>
      <c r="B10" s="169" t="s">
        <v>1822</v>
      </c>
      <c r="C10" s="172" t="s">
        <v>1823</v>
      </c>
      <c r="D10" s="173">
        <v>233</v>
      </c>
      <c r="E10" s="171">
        <v>0.2</v>
      </c>
      <c r="F10" s="6"/>
    </row>
    <row r="11" spans="1:6" ht="15">
      <c r="A11" s="168" t="s">
        <v>1824</v>
      </c>
      <c r="B11" s="169" t="s">
        <v>1825</v>
      </c>
      <c r="C11" s="172" t="s">
        <v>1826</v>
      </c>
      <c r="D11" s="173">
        <v>442</v>
      </c>
      <c r="E11" s="171"/>
      <c r="F11" s="6"/>
    </row>
    <row r="12" spans="1:6" ht="15">
      <c r="A12" s="168" t="s">
        <v>1827</v>
      </c>
      <c r="B12" s="169" t="s">
        <v>1828</v>
      </c>
      <c r="C12" s="172" t="s">
        <v>1829</v>
      </c>
      <c r="D12" s="173">
        <v>817</v>
      </c>
      <c r="E12" s="171"/>
      <c r="F12" s="6"/>
    </row>
    <row r="13" spans="1:6" ht="15">
      <c r="A13" s="168" t="s">
        <v>1830</v>
      </c>
      <c r="B13" s="169" t="s">
        <v>1831</v>
      </c>
      <c r="C13" s="172" t="s">
        <v>1832</v>
      </c>
      <c r="D13" s="173">
        <v>266</v>
      </c>
      <c r="E13" s="171"/>
      <c r="F13" s="6"/>
    </row>
    <row r="14" spans="1:6" ht="15">
      <c r="A14" s="168" t="s">
        <v>1833</v>
      </c>
      <c r="B14" s="169" t="s">
        <v>1834</v>
      </c>
      <c r="C14" s="172" t="s">
        <v>1835</v>
      </c>
      <c r="D14" s="173">
        <v>243</v>
      </c>
      <c r="E14" s="171"/>
      <c r="F14" s="6"/>
    </row>
    <row r="15" spans="1:6" ht="15">
      <c r="A15" s="168" t="s">
        <v>1836</v>
      </c>
      <c r="B15" s="169" t="s">
        <v>1837</v>
      </c>
      <c r="C15" s="172" t="s">
        <v>1838</v>
      </c>
      <c r="D15" s="173">
        <v>411</v>
      </c>
      <c r="E15" s="171">
        <v>0.235</v>
      </c>
      <c r="F15" s="6"/>
    </row>
    <row r="16" spans="1:6" ht="15">
      <c r="A16" s="168" t="s">
        <v>1839</v>
      </c>
      <c r="B16" s="169" t="s">
        <v>1840</v>
      </c>
      <c r="C16" s="172" t="s">
        <v>1841</v>
      </c>
      <c r="D16" s="173">
        <v>101</v>
      </c>
      <c r="E16" s="171">
        <v>0.33299999999999996</v>
      </c>
      <c r="F16" s="6"/>
    </row>
    <row r="17" spans="1:6" ht="15">
      <c r="A17" s="168" t="s">
        <v>1842</v>
      </c>
      <c r="B17" s="169" t="s">
        <v>1843</v>
      </c>
      <c r="C17" s="172" t="s">
        <v>1844</v>
      </c>
      <c r="D17" s="173">
        <v>450</v>
      </c>
      <c r="E17" s="171"/>
      <c r="F17" s="6"/>
    </row>
    <row r="18" spans="1:6" ht="15">
      <c r="A18" s="168" t="s">
        <v>1845</v>
      </c>
      <c r="B18" s="169" t="s">
        <v>1846</v>
      </c>
      <c r="C18" s="172" t="s">
        <v>1847</v>
      </c>
      <c r="D18" s="173">
        <v>678</v>
      </c>
      <c r="E18" s="171">
        <v>0.15</v>
      </c>
      <c r="F18" s="6"/>
    </row>
    <row r="19" spans="1:6" ht="15">
      <c r="A19" s="168" t="s">
        <v>1848</v>
      </c>
      <c r="B19" s="169" t="s">
        <v>1849</v>
      </c>
      <c r="C19" s="172"/>
      <c r="D19" s="173">
        <v>571</v>
      </c>
      <c r="E19" s="171">
        <v>0.304</v>
      </c>
      <c r="F19" s="6"/>
    </row>
    <row r="20" spans="1:6" ht="15">
      <c r="A20" s="168" t="s">
        <v>1850</v>
      </c>
      <c r="B20" s="169" t="s">
        <v>1851</v>
      </c>
      <c r="C20" s="172" t="s">
        <v>1852</v>
      </c>
      <c r="D20" s="173">
        <v>697</v>
      </c>
      <c r="E20" s="171">
        <v>0.667</v>
      </c>
      <c r="F20" s="6"/>
    </row>
    <row r="21" spans="1:6" ht="15">
      <c r="A21" s="168" t="s">
        <v>1853</v>
      </c>
      <c r="B21" s="169" t="s">
        <v>1854</v>
      </c>
      <c r="C21" s="172" t="s">
        <v>1855</v>
      </c>
      <c r="D21" s="173">
        <v>932</v>
      </c>
      <c r="E21" s="171">
        <v>0.33299999999999996</v>
      </c>
      <c r="F21" s="6"/>
    </row>
    <row r="22" spans="1:6" ht="15">
      <c r="A22" s="168" t="s">
        <v>1856</v>
      </c>
      <c r="B22" s="169" t="s">
        <v>1857</v>
      </c>
      <c r="C22" s="172" t="s">
        <v>1858</v>
      </c>
      <c r="D22" s="173">
        <v>192</v>
      </c>
      <c r="E22" s="171">
        <v>0</v>
      </c>
      <c r="F22" s="6"/>
    </row>
    <row r="23" spans="1:6" ht="15">
      <c r="A23" s="168" t="s">
        <v>1859</v>
      </c>
      <c r="B23" s="169" t="s">
        <v>1860</v>
      </c>
      <c r="C23" s="172" t="s">
        <v>1861</v>
      </c>
      <c r="D23" s="173">
        <v>535</v>
      </c>
      <c r="E23" s="171">
        <v>0.267</v>
      </c>
      <c r="F23" s="6"/>
    </row>
    <row r="24" spans="1:6" ht="15">
      <c r="A24" s="168" t="s">
        <v>1862</v>
      </c>
      <c r="B24" s="169" t="s">
        <v>1863</v>
      </c>
      <c r="C24" s="172" t="s">
        <v>1864</v>
      </c>
      <c r="D24" s="173">
        <v>995</v>
      </c>
      <c r="E24" s="171">
        <v>0.158</v>
      </c>
      <c r="F24" s="6"/>
    </row>
    <row r="25" spans="1:6" ht="15">
      <c r="A25" s="168" t="s">
        <v>1865</v>
      </c>
      <c r="B25" s="169" t="s">
        <v>1866</v>
      </c>
      <c r="C25" s="172" t="s">
        <v>1867</v>
      </c>
      <c r="D25" s="173">
        <v>192</v>
      </c>
      <c r="E25" s="171">
        <v>0.34</v>
      </c>
      <c r="F25" s="6"/>
    </row>
    <row r="26" spans="1:6" ht="15">
      <c r="A26" s="168" t="s">
        <v>1868</v>
      </c>
      <c r="B26" s="169" t="s">
        <v>1869</v>
      </c>
      <c r="C26" s="172" t="s">
        <v>1870</v>
      </c>
      <c r="D26" s="174">
        <v>1151</v>
      </c>
      <c r="E26" s="171"/>
      <c r="F26" s="6"/>
    </row>
    <row r="27" spans="1:6" ht="15">
      <c r="A27" s="168" t="s">
        <v>1871</v>
      </c>
      <c r="B27" s="169" t="s">
        <v>1872</v>
      </c>
      <c r="C27" s="172" t="s">
        <v>1873</v>
      </c>
      <c r="D27" s="174">
        <v>1151</v>
      </c>
      <c r="E27" s="171">
        <v>0.5</v>
      </c>
      <c r="F27" s="6"/>
    </row>
    <row r="28" spans="1:6" ht="15">
      <c r="A28" s="168" t="s">
        <v>1874</v>
      </c>
      <c r="B28" s="169" t="s">
        <v>1875</v>
      </c>
      <c r="C28" s="172" t="s">
        <v>1876</v>
      </c>
      <c r="D28" s="173">
        <v>782</v>
      </c>
      <c r="E28" s="171"/>
      <c r="F28" s="6"/>
    </row>
    <row r="29" spans="1:6" ht="15">
      <c r="A29" s="168" t="s">
        <v>1877</v>
      </c>
      <c r="B29" s="169" t="s">
        <v>1878</v>
      </c>
      <c r="C29" s="172" t="s">
        <v>1879</v>
      </c>
      <c r="D29" s="173">
        <v>277</v>
      </c>
      <c r="E29" s="171"/>
      <c r="F29" s="6"/>
    </row>
    <row r="30" spans="1:6" ht="15">
      <c r="A30" s="168" t="s">
        <v>1880</v>
      </c>
      <c r="B30" s="169" t="s">
        <v>1881</v>
      </c>
      <c r="C30" s="172" t="s">
        <v>1882</v>
      </c>
      <c r="D30" s="173">
        <v>297</v>
      </c>
      <c r="E30" s="171"/>
      <c r="F30" s="6"/>
    </row>
    <row r="31" spans="1:6" ht="15">
      <c r="A31" s="168" t="s">
        <v>1883</v>
      </c>
      <c r="B31" s="169" t="s">
        <v>1884</v>
      </c>
      <c r="C31" s="172" t="s">
        <v>1885</v>
      </c>
      <c r="D31" s="174">
        <v>4383</v>
      </c>
      <c r="E31" s="171">
        <v>0.306</v>
      </c>
      <c r="F31" s="6"/>
    </row>
    <row r="32" spans="1:6" ht="15">
      <c r="A32" s="168" t="s">
        <v>1886</v>
      </c>
      <c r="B32" s="169" t="s">
        <v>1887</v>
      </c>
      <c r="C32" s="172" t="s">
        <v>1888</v>
      </c>
      <c r="D32" s="173">
        <v>193</v>
      </c>
      <c r="E32" s="171"/>
      <c r="F32" s="6"/>
    </row>
    <row r="33" spans="1:6" ht="15">
      <c r="A33" s="168" t="s">
        <v>1889</v>
      </c>
      <c r="B33" s="169" t="s">
        <v>1890</v>
      </c>
      <c r="C33" s="172" t="s">
        <v>1891</v>
      </c>
      <c r="D33" s="173">
        <v>721</v>
      </c>
      <c r="E33" s="171"/>
      <c r="F33" s="6"/>
    </row>
    <row r="34" spans="1:6" ht="15">
      <c r="A34" s="168" t="s">
        <v>1892</v>
      </c>
      <c r="B34" s="169" t="s">
        <v>1893</v>
      </c>
      <c r="C34" s="172" t="s">
        <v>1894</v>
      </c>
      <c r="D34" s="173">
        <v>266</v>
      </c>
      <c r="E34" s="171">
        <v>0.222</v>
      </c>
      <c r="F34" s="6"/>
    </row>
    <row r="35" spans="1:6" ht="15">
      <c r="A35" s="168" t="s">
        <v>1895</v>
      </c>
      <c r="B35" s="169" t="s">
        <v>1896</v>
      </c>
      <c r="C35" s="172" t="s">
        <v>1897</v>
      </c>
      <c r="D35" s="173">
        <v>231</v>
      </c>
      <c r="E35" s="171"/>
      <c r="F35" s="6"/>
    </row>
    <row r="36" spans="1:6" ht="15">
      <c r="A36" s="168" t="s">
        <v>1898</v>
      </c>
      <c r="B36" s="169" t="s">
        <v>1899</v>
      </c>
      <c r="C36" s="172" t="s">
        <v>1900</v>
      </c>
      <c r="D36" s="173">
        <v>352</v>
      </c>
      <c r="E36" s="171"/>
      <c r="F36" s="6"/>
    </row>
    <row r="37" spans="1:6" ht="15">
      <c r="A37" s="168" t="s">
        <v>1901</v>
      </c>
      <c r="B37" s="169" t="s">
        <v>1902</v>
      </c>
      <c r="C37" s="172" t="s">
        <v>1903</v>
      </c>
      <c r="D37" s="173">
        <v>804</v>
      </c>
      <c r="E37" s="171"/>
      <c r="F37" s="6"/>
    </row>
    <row r="38" spans="1:6" ht="15">
      <c r="A38" s="168" t="s">
        <v>1904</v>
      </c>
      <c r="B38" s="169" t="s">
        <v>1905</v>
      </c>
      <c r="C38" s="172" t="s">
        <v>1906</v>
      </c>
      <c r="D38" s="173">
        <v>263</v>
      </c>
      <c r="E38" s="171"/>
      <c r="F38" s="6"/>
    </row>
    <row r="39" spans="1:6" ht="15">
      <c r="A39" s="168" t="s">
        <v>1907</v>
      </c>
      <c r="B39" s="169" t="s">
        <v>1908</v>
      </c>
      <c r="C39" s="172" t="s">
        <v>1909</v>
      </c>
      <c r="D39" s="173">
        <v>799</v>
      </c>
      <c r="E39" s="171">
        <v>0.207</v>
      </c>
      <c r="F39" s="6"/>
    </row>
    <row r="40" spans="1:6" ht="15">
      <c r="A40" s="168" t="s">
        <v>1910</v>
      </c>
      <c r="B40" s="169" t="s">
        <v>1911</v>
      </c>
      <c r="C40" s="172" t="s">
        <v>1912</v>
      </c>
      <c r="D40" s="174">
        <v>2155</v>
      </c>
      <c r="E40" s="171">
        <v>0.36200000000000004</v>
      </c>
      <c r="F40" s="6"/>
    </row>
    <row r="41" spans="1:6" ht="15">
      <c r="A41" s="168" t="s">
        <v>1913</v>
      </c>
      <c r="B41" s="169" t="s">
        <v>1914</v>
      </c>
      <c r="C41" s="172" t="s">
        <v>1915</v>
      </c>
      <c r="D41" s="173">
        <v>762</v>
      </c>
      <c r="E41" s="171">
        <v>0.5</v>
      </c>
      <c r="F41" s="6"/>
    </row>
    <row r="42" spans="1:6" ht="15">
      <c r="A42" s="168" t="s">
        <v>1916</v>
      </c>
      <c r="B42" s="169" t="s">
        <v>1917</v>
      </c>
      <c r="C42" s="172" t="s">
        <v>1918</v>
      </c>
      <c r="D42" s="173">
        <v>920</v>
      </c>
      <c r="E42" s="171">
        <v>0.35700000000000004</v>
      </c>
      <c r="F42" s="6"/>
    </row>
    <row r="43" spans="1:6" ht="15">
      <c r="A43" s="168" t="s">
        <v>1919</v>
      </c>
      <c r="B43" s="169" t="s">
        <v>1920</v>
      </c>
      <c r="C43" s="172" t="s">
        <v>1921</v>
      </c>
      <c r="D43" s="174">
        <v>1134</v>
      </c>
      <c r="E43" s="171">
        <v>0.436</v>
      </c>
      <c r="F43" s="6"/>
    </row>
    <row r="44" spans="1:6" ht="15">
      <c r="A44" s="168" t="s">
        <v>1922</v>
      </c>
      <c r="B44" s="169" t="s">
        <v>1923</v>
      </c>
      <c r="C44" s="172" t="s">
        <v>1924</v>
      </c>
      <c r="D44" s="174">
        <v>1776</v>
      </c>
      <c r="E44" s="171"/>
      <c r="F44" s="6"/>
    </row>
    <row r="45" spans="1:6" ht="15">
      <c r="A45" s="168" t="s">
        <v>1925</v>
      </c>
      <c r="B45" s="169" t="s">
        <v>1926</v>
      </c>
      <c r="C45" s="172" t="s">
        <v>1927</v>
      </c>
      <c r="D45" s="173">
        <v>390</v>
      </c>
      <c r="E45" s="171"/>
      <c r="F45" s="6"/>
    </row>
    <row r="46" spans="1:6" ht="15">
      <c r="A46" s="168" t="s">
        <v>1928</v>
      </c>
      <c r="B46" s="169" t="s">
        <v>1929</v>
      </c>
      <c r="C46" s="172" t="s">
        <v>1930</v>
      </c>
      <c r="D46" s="173">
        <v>851</v>
      </c>
      <c r="E46" s="171"/>
      <c r="F46" s="6"/>
    </row>
    <row r="47" spans="1:6" ht="15">
      <c r="A47" s="168" t="s">
        <v>1931</v>
      </c>
      <c r="B47" s="169" t="s">
        <v>1932</v>
      </c>
      <c r="C47" s="172" t="s">
        <v>1933</v>
      </c>
      <c r="D47" s="173"/>
      <c r="E47" s="171"/>
      <c r="F47" s="6"/>
    </row>
    <row r="48" spans="1:6" ht="15">
      <c r="A48" s="168" t="s">
        <v>1934</v>
      </c>
      <c r="B48" s="169" t="s">
        <v>1935</v>
      </c>
      <c r="C48" s="172" t="s">
        <v>1936</v>
      </c>
      <c r="D48" s="173">
        <v>701</v>
      </c>
      <c r="E48" s="171">
        <v>0.4</v>
      </c>
      <c r="F48" s="6"/>
    </row>
    <row r="49" spans="1:6" ht="15">
      <c r="A49" s="168" t="s">
        <v>1937</v>
      </c>
      <c r="B49" s="169" t="s">
        <v>1938</v>
      </c>
      <c r="C49" s="172" t="s">
        <v>1939</v>
      </c>
      <c r="D49" s="173">
        <v>213</v>
      </c>
      <c r="E49" s="171">
        <v>0.16699999999999998</v>
      </c>
      <c r="F49" s="6"/>
    </row>
    <row r="50" spans="1:6" ht="15">
      <c r="A50" s="168" t="s">
        <v>1940</v>
      </c>
      <c r="B50" s="169" t="s">
        <v>1941</v>
      </c>
      <c r="C50" s="172" t="s">
        <v>1942</v>
      </c>
      <c r="D50" s="173">
        <v>245</v>
      </c>
      <c r="E50" s="171"/>
      <c r="F50" s="6"/>
    </row>
    <row r="51" spans="1:6" ht="15">
      <c r="A51" s="168" t="s">
        <v>1943</v>
      </c>
      <c r="B51" s="169" t="s">
        <v>1944</v>
      </c>
      <c r="C51" s="172" t="s">
        <v>1945</v>
      </c>
      <c r="D51" s="173">
        <v>673</v>
      </c>
      <c r="E51" s="171"/>
      <c r="F51" s="6"/>
    </row>
    <row r="52" spans="1:6" ht="15">
      <c r="A52" s="168" t="s">
        <v>1946</v>
      </c>
      <c r="B52" s="169" t="s">
        <v>1947</v>
      </c>
      <c r="C52" s="172" t="s">
        <v>1948</v>
      </c>
      <c r="D52" s="174">
        <v>2240</v>
      </c>
      <c r="E52" s="171"/>
      <c r="F52" s="6"/>
    </row>
    <row r="53" spans="1:6" ht="15">
      <c r="A53" s="168" t="s">
        <v>1949</v>
      </c>
      <c r="B53" s="169" t="s">
        <v>1950</v>
      </c>
      <c r="C53" s="172" t="s">
        <v>1951</v>
      </c>
      <c r="D53" s="173">
        <v>678</v>
      </c>
      <c r="E53" s="171"/>
      <c r="F53" s="6"/>
    </row>
    <row r="54" spans="1:6" ht="15">
      <c r="A54" s="168" t="s">
        <v>1952</v>
      </c>
      <c r="B54" s="169" t="s">
        <v>1953</v>
      </c>
      <c r="C54" s="172" t="s">
        <v>1954</v>
      </c>
      <c r="D54" s="173">
        <v>73</v>
      </c>
      <c r="E54" s="171"/>
      <c r="F54" s="6"/>
    </row>
    <row r="55" spans="1:6" ht="15">
      <c r="A55" s="168" t="s">
        <v>1955</v>
      </c>
      <c r="B55" s="169" t="s">
        <v>1956</v>
      </c>
      <c r="C55" s="172" t="s">
        <v>1957</v>
      </c>
      <c r="D55" s="173">
        <v>458</v>
      </c>
      <c r="E55" s="171">
        <v>0.33299999999999996</v>
      </c>
      <c r="F55" s="6"/>
    </row>
    <row r="56" spans="1:6" ht="15">
      <c r="A56" s="168" t="s">
        <v>1958</v>
      </c>
      <c r="B56" s="169" t="s">
        <v>1959</v>
      </c>
      <c r="C56" s="172" t="s">
        <v>1960</v>
      </c>
      <c r="D56" s="173">
        <v>268</v>
      </c>
      <c r="E56" s="171"/>
      <c r="F56" s="6"/>
    </row>
    <row r="57" spans="1:6" ht="15">
      <c r="A57" s="168" t="s">
        <v>1961</v>
      </c>
      <c r="B57" s="169" t="s">
        <v>1962</v>
      </c>
      <c r="C57" s="172" t="s">
        <v>1963</v>
      </c>
      <c r="D57" s="173">
        <v>672</v>
      </c>
      <c r="E57" s="171"/>
      <c r="F57" s="6"/>
    </row>
    <row r="58" spans="1:6" ht="15">
      <c r="A58" s="168" t="s">
        <v>1964</v>
      </c>
      <c r="B58" s="169" t="s">
        <v>1965</v>
      </c>
      <c r="C58" s="172" t="s">
        <v>1966</v>
      </c>
      <c r="D58" s="173">
        <v>694</v>
      </c>
      <c r="E58" s="171"/>
      <c r="F58" s="6"/>
    </row>
    <row r="59" spans="1:6" ht="15">
      <c r="A59" s="168" t="s">
        <v>1967</v>
      </c>
      <c r="B59" s="169" t="s">
        <v>1968</v>
      </c>
      <c r="C59" s="172"/>
      <c r="D59" s="173">
        <v>510</v>
      </c>
      <c r="E59" s="171"/>
      <c r="F59" s="6"/>
    </row>
    <row r="60" spans="1:6" ht="15">
      <c r="A60" s="168" t="s">
        <v>1969</v>
      </c>
      <c r="B60" s="169" t="s">
        <v>1970</v>
      </c>
      <c r="C60" s="172" t="s">
        <v>1971</v>
      </c>
      <c r="D60" s="174">
        <v>1104</v>
      </c>
      <c r="E60" s="171">
        <v>0.09300000000000001</v>
      </c>
      <c r="F60" s="6"/>
    </row>
    <row r="61" spans="1:6" ht="15">
      <c r="A61" s="168" t="s">
        <v>1972</v>
      </c>
      <c r="B61" s="169" t="s">
        <v>1973</v>
      </c>
      <c r="C61" s="172" t="s">
        <v>1974</v>
      </c>
      <c r="D61" s="173">
        <v>206</v>
      </c>
      <c r="E61" s="171">
        <v>0.5</v>
      </c>
      <c r="F61" s="6"/>
    </row>
    <row r="62" spans="1:6" ht="15">
      <c r="A62" s="168" t="s">
        <v>1975</v>
      </c>
      <c r="B62" s="169" t="s">
        <v>1976</v>
      </c>
      <c r="C62" s="172" t="s">
        <v>1977</v>
      </c>
      <c r="D62" s="173">
        <v>503</v>
      </c>
      <c r="E62" s="171">
        <v>0.263</v>
      </c>
      <c r="F62" s="6"/>
    </row>
    <row r="63" spans="1:6" ht="15">
      <c r="A63" s="168" t="s">
        <v>1978</v>
      </c>
      <c r="B63" s="169" t="s">
        <v>1979</v>
      </c>
      <c r="C63" s="172" t="s">
        <v>1980</v>
      </c>
      <c r="D63" s="174">
        <v>1508</v>
      </c>
      <c r="E63" s="171">
        <v>0.38299999999999995</v>
      </c>
      <c r="F63" s="6"/>
    </row>
    <row r="64" spans="1:6" ht="15">
      <c r="A64" s="168" t="s">
        <v>1981</v>
      </c>
      <c r="B64" s="169" t="s">
        <v>1982</v>
      </c>
      <c r="C64" s="172" t="s">
        <v>1983</v>
      </c>
      <c r="D64" s="174">
        <v>1645</v>
      </c>
      <c r="E64" s="171"/>
      <c r="F64" s="6"/>
    </row>
    <row r="65" spans="1:6" ht="15">
      <c r="A65" s="168" t="s">
        <v>1984</v>
      </c>
      <c r="B65" s="169" t="s">
        <v>1985</v>
      </c>
      <c r="C65" s="172" t="s">
        <v>1986</v>
      </c>
      <c r="D65" s="173">
        <v>507</v>
      </c>
      <c r="E65" s="171">
        <v>0.263</v>
      </c>
      <c r="F65" s="6"/>
    </row>
    <row r="66" spans="1:6" ht="15">
      <c r="A66" s="168" t="s">
        <v>1987</v>
      </c>
      <c r="B66" s="169" t="s">
        <v>1988</v>
      </c>
      <c r="C66" s="172" t="s">
        <v>1989</v>
      </c>
      <c r="D66" s="173">
        <v>537</v>
      </c>
      <c r="E66" s="171"/>
      <c r="F66" s="6"/>
    </row>
    <row r="67" spans="1:6" ht="15">
      <c r="A67" s="168" t="s">
        <v>1990</v>
      </c>
      <c r="B67" s="169" t="s">
        <v>1991</v>
      </c>
      <c r="C67" s="172" t="s">
        <v>1992</v>
      </c>
      <c r="D67" s="173">
        <v>657</v>
      </c>
      <c r="E67" s="171">
        <v>0.292</v>
      </c>
      <c r="F67" s="6"/>
    </row>
    <row r="68" spans="1:6" ht="15">
      <c r="A68" s="168" t="s">
        <v>1993</v>
      </c>
      <c r="B68" s="169" t="s">
        <v>1994</v>
      </c>
      <c r="C68" s="172" t="s">
        <v>1995</v>
      </c>
      <c r="D68" s="173">
        <v>328</v>
      </c>
      <c r="E68" s="171"/>
      <c r="F68" s="6"/>
    </row>
    <row r="69" spans="1:6" ht="15">
      <c r="A69" s="168" t="s">
        <v>1996</v>
      </c>
      <c r="B69" s="169" t="s">
        <v>1997</v>
      </c>
      <c r="C69" s="172" t="s">
        <v>1998</v>
      </c>
      <c r="D69" s="173">
        <v>201</v>
      </c>
      <c r="E69" s="171"/>
      <c r="F69" s="6"/>
    </row>
    <row r="70" spans="1:6" ht="15">
      <c r="A70" s="168" t="s">
        <v>1999</v>
      </c>
      <c r="B70" s="169" t="s">
        <v>2000</v>
      </c>
      <c r="C70" s="172"/>
      <c r="D70" s="173">
        <v>471</v>
      </c>
      <c r="E70" s="171"/>
      <c r="F70" s="6"/>
    </row>
    <row r="71" spans="1:6" ht="15">
      <c r="A71" s="168" t="s">
        <v>2001</v>
      </c>
      <c r="B71" s="169" t="s">
        <v>2002</v>
      </c>
      <c r="C71" s="172" t="s">
        <v>2003</v>
      </c>
      <c r="D71" s="173">
        <v>691</v>
      </c>
      <c r="E71" s="171"/>
      <c r="F71" s="6"/>
    </row>
    <row r="72" spans="1:6" ht="15">
      <c r="A72" s="168" t="s">
        <v>2004</v>
      </c>
      <c r="B72" s="169" t="s">
        <v>2005</v>
      </c>
      <c r="C72" s="172" t="s">
        <v>2006</v>
      </c>
      <c r="D72" s="173">
        <v>204</v>
      </c>
      <c r="E72" s="171"/>
      <c r="F72" s="6"/>
    </row>
    <row r="73" spans="1:6" ht="15">
      <c r="A73" s="168" t="s">
        <v>2007</v>
      </c>
      <c r="B73" s="169" t="s">
        <v>2008</v>
      </c>
      <c r="C73" s="172" t="s">
        <v>2009</v>
      </c>
      <c r="D73" s="173">
        <v>41</v>
      </c>
      <c r="E73" s="171"/>
      <c r="F73" s="6"/>
    </row>
    <row r="74" spans="1:6" ht="15">
      <c r="A74" s="168" t="s">
        <v>2010</v>
      </c>
      <c r="B74" s="169"/>
      <c r="C74" s="172" t="s">
        <v>2011</v>
      </c>
      <c r="D74" s="173"/>
      <c r="E74" s="171"/>
      <c r="F74" s="6"/>
    </row>
    <row r="75" spans="1:6" ht="15">
      <c r="A75" s="168" t="s">
        <v>2012</v>
      </c>
      <c r="B75" s="169" t="s">
        <v>2013</v>
      </c>
      <c r="C75" s="172" t="s">
        <v>2014</v>
      </c>
      <c r="D75" s="173">
        <v>275</v>
      </c>
      <c r="E75" s="171"/>
      <c r="F75" s="6"/>
    </row>
    <row r="76" spans="1:6" ht="15">
      <c r="A76" s="168" t="s">
        <v>2015</v>
      </c>
      <c r="B76" s="169" t="s">
        <v>2016</v>
      </c>
      <c r="C76" s="172" t="s">
        <v>2017</v>
      </c>
      <c r="D76" s="173">
        <v>63</v>
      </c>
      <c r="E76" s="171"/>
      <c r="F76" s="6"/>
    </row>
    <row r="77" spans="1:6" ht="15">
      <c r="A77" s="168" t="s">
        <v>2018</v>
      </c>
      <c r="B77" s="169" t="s">
        <v>2019</v>
      </c>
      <c r="C77" s="172" t="s">
        <v>2020</v>
      </c>
      <c r="D77" s="174">
        <v>2273</v>
      </c>
      <c r="E77" s="171"/>
      <c r="F77" s="6"/>
    </row>
    <row r="78" spans="1:6" ht="15">
      <c r="A78" s="168" t="s">
        <v>2021</v>
      </c>
      <c r="B78" s="169" t="s">
        <v>2022</v>
      </c>
      <c r="C78" s="172" t="s">
        <v>2023</v>
      </c>
      <c r="D78" s="173"/>
      <c r="E78" s="171"/>
      <c r="F78" s="6"/>
    </row>
    <row r="79" spans="1:6" ht="15">
      <c r="A79" s="168" t="s">
        <v>2024</v>
      </c>
      <c r="B79" s="169" t="s">
        <v>2025</v>
      </c>
      <c r="C79" s="172" t="s">
        <v>2026</v>
      </c>
      <c r="D79" s="174">
        <v>3257</v>
      </c>
      <c r="E79" s="171"/>
      <c r="F79" s="6"/>
    </row>
    <row r="80" spans="1:6" ht="15">
      <c r="A80" s="168" t="s">
        <v>2027</v>
      </c>
      <c r="B80" s="169" t="s">
        <v>2028</v>
      </c>
      <c r="C80" s="172" t="s">
        <v>2029</v>
      </c>
      <c r="D80" s="173">
        <v>346</v>
      </c>
      <c r="E80" s="171"/>
      <c r="F80" s="6"/>
    </row>
    <row r="81" spans="1:6" ht="15">
      <c r="A81" s="168" t="s">
        <v>2030</v>
      </c>
      <c r="B81" s="169" t="s">
        <v>2031</v>
      </c>
      <c r="C81" s="172" t="s">
        <v>2032</v>
      </c>
      <c r="D81" s="173">
        <v>327</v>
      </c>
      <c r="E81" s="171"/>
      <c r="F81" s="6"/>
    </row>
    <row r="82" spans="1:6" ht="15">
      <c r="A82" s="168" t="s">
        <v>2033</v>
      </c>
      <c r="B82" s="169" t="s">
        <v>2034</v>
      </c>
      <c r="C82" s="172" t="s">
        <v>2035</v>
      </c>
      <c r="D82" s="173">
        <v>317</v>
      </c>
      <c r="E82" s="171"/>
      <c r="F82" s="6"/>
    </row>
    <row r="83" spans="1:6" ht="15">
      <c r="A83" s="168" t="s">
        <v>2036</v>
      </c>
      <c r="B83" s="169" t="s">
        <v>2037</v>
      </c>
      <c r="C83" s="172" t="s">
        <v>2038</v>
      </c>
      <c r="D83" s="173">
        <v>214</v>
      </c>
      <c r="E83" s="171"/>
      <c r="F83" s="6"/>
    </row>
    <row r="84" spans="1:6" ht="15">
      <c r="A84" s="168" t="s">
        <v>2039</v>
      </c>
      <c r="B84" s="169" t="s">
        <v>2040</v>
      </c>
      <c r="C84" s="172" t="s">
        <v>2041</v>
      </c>
      <c r="D84" s="174">
        <v>1059</v>
      </c>
      <c r="E84" s="171"/>
      <c r="F84" s="6"/>
    </row>
    <row r="85" spans="1:6" ht="15">
      <c r="A85" s="168" t="s">
        <v>2042</v>
      </c>
      <c r="B85" s="169" t="s">
        <v>2043</v>
      </c>
      <c r="C85" s="172" t="s">
        <v>2044</v>
      </c>
      <c r="D85" s="173">
        <v>466</v>
      </c>
      <c r="E85" s="171"/>
      <c r="F85" s="6"/>
    </row>
    <row r="86" spans="1:6" ht="15">
      <c r="A86" s="168" t="s">
        <v>2045</v>
      </c>
      <c r="B86" s="169" t="s">
        <v>2046</v>
      </c>
      <c r="C86" s="172" t="s">
        <v>2047</v>
      </c>
      <c r="D86" s="173">
        <v>199</v>
      </c>
      <c r="E86" s="171"/>
      <c r="F86" s="6"/>
    </row>
    <row r="87" spans="1:6" ht="15">
      <c r="A87" s="168" t="s">
        <v>2048</v>
      </c>
      <c r="B87" s="169" t="s">
        <v>2049</v>
      </c>
      <c r="C87" s="172" t="s">
        <v>2050</v>
      </c>
      <c r="D87" s="174">
        <v>1846</v>
      </c>
      <c r="E87" s="171"/>
      <c r="F87" s="6"/>
    </row>
    <row r="88" spans="1:6" ht="15">
      <c r="A88" s="168" t="s">
        <v>2051</v>
      </c>
      <c r="B88" s="169" t="s">
        <v>2052</v>
      </c>
      <c r="C88" s="172" t="s">
        <v>2053</v>
      </c>
      <c r="D88" s="173">
        <v>265</v>
      </c>
      <c r="E88" s="171"/>
      <c r="F88" s="6"/>
    </row>
    <row r="89" spans="1:6" ht="15">
      <c r="A89" s="168" t="s">
        <v>2054</v>
      </c>
      <c r="B89" s="169" t="s">
        <v>2055</v>
      </c>
      <c r="C89" s="172" t="s">
        <v>2056</v>
      </c>
      <c r="D89" s="173">
        <v>389</v>
      </c>
      <c r="E89" s="171"/>
      <c r="F89" s="6"/>
    </row>
    <row r="90" spans="1:6" ht="15">
      <c r="A90" s="168" t="s">
        <v>2057</v>
      </c>
      <c r="B90" s="169" t="s">
        <v>2058</v>
      </c>
      <c r="C90" s="172" t="s">
        <v>2059</v>
      </c>
      <c r="D90" s="173">
        <v>238</v>
      </c>
      <c r="E90" s="171"/>
      <c r="F90" s="6"/>
    </row>
    <row r="91" spans="1:6" ht="15">
      <c r="A91" s="168" t="s">
        <v>2060</v>
      </c>
      <c r="B91" s="169" t="s">
        <v>2061</v>
      </c>
      <c r="C91" s="172" t="s">
        <v>2062</v>
      </c>
      <c r="D91" s="173">
        <v>491</v>
      </c>
      <c r="E91" s="171"/>
      <c r="F91" s="6"/>
    </row>
    <row r="92" spans="1:6" ht="15">
      <c r="A92" s="168" t="s">
        <v>2063</v>
      </c>
      <c r="B92" s="169" t="s">
        <v>2064</v>
      </c>
      <c r="C92" s="172" t="s">
        <v>2065</v>
      </c>
      <c r="D92" s="173">
        <v>799</v>
      </c>
      <c r="E92" s="171"/>
      <c r="F92" s="6"/>
    </row>
    <row r="93" spans="1:6" ht="15">
      <c r="A93" s="168" t="s">
        <v>2066</v>
      </c>
      <c r="B93" s="169" t="s">
        <v>2067</v>
      </c>
      <c r="C93" s="172" t="s">
        <v>2068</v>
      </c>
      <c r="D93" s="174">
        <v>1885</v>
      </c>
      <c r="E93" s="171"/>
      <c r="F93" s="6"/>
    </row>
    <row r="94" spans="1:6" ht="15">
      <c r="A94" s="168" t="s">
        <v>2069</v>
      </c>
      <c r="B94" s="169" t="s">
        <v>2070</v>
      </c>
      <c r="C94" s="172" t="s">
        <v>2071</v>
      </c>
      <c r="D94" s="174">
        <v>2018</v>
      </c>
      <c r="E94" s="171">
        <v>0.237</v>
      </c>
      <c r="F94" s="6"/>
    </row>
    <row r="95" spans="1:6" ht="15">
      <c r="A95" s="168" t="s">
        <v>2072</v>
      </c>
      <c r="B95" s="169" t="s">
        <v>2073</v>
      </c>
      <c r="C95" s="172" t="s">
        <v>2074</v>
      </c>
      <c r="D95" s="173">
        <v>575</v>
      </c>
      <c r="E95" s="171"/>
      <c r="F95" s="6"/>
    </row>
    <row r="96" spans="1:6" ht="15">
      <c r="A96" s="168" t="s">
        <v>2075</v>
      </c>
      <c r="B96" s="169" t="s">
        <v>2076</v>
      </c>
      <c r="C96" s="172" t="s">
        <v>2077</v>
      </c>
      <c r="D96" s="174">
        <v>1231</v>
      </c>
      <c r="E96" s="171"/>
      <c r="F96" s="6"/>
    </row>
    <row r="97" spans="1:6" ht="15">
      <c r="A97" s="168" t="s">
        <v>2078</v>
      </c>
      <c r="B97" s="169" t="s">
        <v>2079</v>
      </c>
      <c r="C97" s="172" t="s">
        <v>2080</v>
      </c>
      <c r="D97" s="173">
        <v>425</v>
      </c>
      <c r="E97" s="171"/>
      <c r="F97" s="6"/>
    </row>
    <row r="98" spans="1:6" ht="15">
      <c r="A98" s="168" t="s">
        <v>2081</v>
      </c>
      <c r="B98" s="169" t="s">
        <v>2082</v>
      </c>
      <c r="C98" s="172" t="s">
        <v>2083</v>
      </c>
      <c r="D98" s="174">
        <v>1738</v>
      </c>
      <c r="E98" s="171"/>
      <c r="F98" s="6"/>
    </row>
    <row r="99" spans="1:6" ht="15">
      <c r="A99" s="168" t="s">
        <v>2084</v>
      </c>
      <c r="B99" s="169" t="s">
        <v>2085</v>
      </c>
      <c r="C99" s="172" t="s">
        <v>2086</v>
      </c>
      <c r="D99" s="174">
        <v>1630</v>
      </c>
      <c r="E99" s="171"/>
      <c r="F99" s="6"/>
    </row>
    <row r="100" spans="1:6" ht="15">
      <c r="A100" s="168" t="s">
        <v>2087</v>
      </c>
      <c r="B100" s="169" t="s">
        <v>2088</v>
      </c>
      <c r="C100" s="172" t="s">
        <v>2089</v>
      </c>
      <c r="D100" s="173">
        <v>225</v>
      </c>
      <c r="E100" s="171"/>
      <c r="F100" s="6"/>
    </row>
    <row r="101" spans="1:6" ht="15">
      <c r="A101" s="168" t="s">
        <v>2090</v>
      </c>
      <c r="B101" s="169" t="s">
        <v>2091</v>
      </c>
      <c r="C101" s="172" t="s">
        <v>2092</v>
      </c>
      <c r="D101" s="173">
        <v>343</v>
      </c>
      <c r="E101" s="171"/>
      <c r="F101" s="6"/>
    </row>
    <row r="102" spans="1:6" ht="15">
      <c r="A102" s="168" t="s">
        <v>2093</v>
      </c>
      <c r="B102" s="169" t="s">
        <v>2094</v>
      </c>
      <c r="C102" s="172" t="s">
        <v>2095</v>
      </c>
      <c r="D102" s="173">
        <v>133</v>
      </c>
      <c r="E102" s="171"/>
      <c r="F102" s="6"/>
    </row>
    <row r="103" spans="1:6" ht="15">
      <c r="A103" s="168" t="s">
        <v>2096</v>
      </c>
      <c r="B103" s="169" t="s">
        <v>2097</v>
      </c>
      <c r="C103" s="172" t="s">
        <v>2098</v>
      </c>
      <c r="D103" s="173">
        <v>603</v>
      </c>
      <c r="E103" s="171"/>
      <c r="F103" s="6"/>
    </row>
    <row r="104" spans="1:6" ht="15">
      <c r="A104" s="168" t="s">
        <v>2099</v>
      </c>
      <c r="B104" s="169" t="s">
        <v>2100</v>
      </c>
      <c r="C104" s="172" t="s">
        <v>2101</v>
      </c>
      <c r="D104" s="173"/>
      <c r="E104" s="171"/>
      <c r="F104" s="6"/>
    </row>
    <row r="105" spans="1:6" ht="15">
      <c r="A105" s="168" t="s">
        <v>2102</v>
      </c>
      <c r="B105" s="169" t="s">
        <v>2103</v>
      </c>
      <c r="C105" s="172" t="s">
        <v>2104</v>
      </c>
      <c r="D105" s="173">
        <v>130</v>
      </c>
      <c r="E105" s="171"/>
      <c r="F105" s="6"/>
    </row>
    <row r="106" spans="1:6" ht="15">
      <c r="A106" s="168" t="s">
        <v>2105</v>
      </c>
      <c r="B106" s="169" t="s">
        <v>2106</v>
      </c>
      <c r="C106" s="172" t="s">
        <v>2107</v>
      </c>
      <c r="D106" s="174">
        <v>1945</v>
      </c>
      <c r="E106" s="171"/>
      <c r="F106" s="6"/>
    </row>
    <row r="107" spans="1:6" ht="15">
      <c r="A107" s="168" t="s">
        <v>2108</v>
      </c>
      <c r="B107" s="169" t="s">
        <v>2109</v>
      </c>
      <c r="C107" s="172" t="s">
        <v>2110</v>
      </c>
      <c r="D107" s="173">
        <v>388</v>
      </c>
      <c r="E107" s="171"/>
      <c r="F107" s="6"/>
    </row>
    <row r="108" spans="1:6" ht="15">
      <c r="A108" s="168" t="s">
        <v>2111</v>
      </c>
      <c r="B108" s="169" t="s">
        <v>2112</v>
      </c>
      <c r="C108" s="172" t="s">
        <v>2113</v>
      </c>
      <c r="D108" s="174">
        <v>1674</v>
      </c>
      <c r="E108" s="171"/>
      <c r="F108" s="6"/>
    </row>
    <row r="109" spans="1:6" ht="15">
      <c r="A109" s="168" t="s">
        <v>2114</v>
      </c>
      <c r="B109" s="169" t="s">
        <v>2115</v>
      </c>
      <c r="C109" s="172" t="s">
        <v>2116</v>
      </c>
      <c r="D109" s="174">
        <v>1772</v>
      </c>
      <c r="E109" s="171"/>
      <c r="F109" s="6"/>
    </row>
    <row r="110" spans="1:6" ht="15">
      <c r="A110" s="168" t="s">
        <v>2117</v>
      </c>
      <c r="B110" s="169" t="s">
        <v>2118</v>
      </c>
      <c r="C110" s="172" t="s">
        <v>2119</v>
      </c>
      <c r="D110" s="174">
        <v>202</v>
      </c>
      <c r="E110" s="171"/>
      <c r="F110" s="6"/>
    </row>
    <row r="111" spans="1:6" ht="15">
      <c r="A111" s="168" t="s">
        <v>2120</v>
      </c>
      <c r="B111" s="169" t="s">
        <v>2121</v>
      </c>
      <c r="C111" s="172" t="s">
        <v>2122</v>
      </c>
      <c r="D111" s="173">
        <v>304</v>
      </c>
      <c r="E111" s="171"/>
      <c r="F111" s="6"/>
    </row>
    <row r="112" spans="1:6" ht="15">
      <c r="A112" s="168" t="s">
        <v>2123</v>
      </c>
      <c r="B112" s="169" t="s">
        <v>2124</v>
      </c>
      <c r="C112" s="172" t="s">
        <v>2125</v>
      </c>
      <c r="D112" s="173">
        <v>177</v>
      </c>
      <c r="E112" s="171"/>
      <c r="F112" s="6"/>
    </row>
    <row r="113" spans="1:6" ht="15">
      <c r="A113" s="168" t="s">
        <v>2126</v>
      </c>
      <c r="B113" s="169" t="s">
        <v>2127</v>
      </c>
      <c r="C113" s="172" t="s">
        <v>2128</v>
      </c>
      <c r="D113" s="174">
        <v>1525</v>
      </c>
      <c r="E113" s="171"/>
      <c r="F113" s="6"/>
    </row>
    <row r="114" spans="1:6" ht="15">
      <c r="A114" s="168" t="s">
        <v>2129</v>
      </c>
      <c r="B114" s="169" t="s">
        <v>2130</v>
      </c>
      <c r="C114" s="172" t="s">
        <v>2131</v>
      </c>
      <c r="D114" s="174">
        <v>1768</v>
      </c>
      <c r="E114" s="171"/>
      <c r="F114" s="6"/>
    </row>
    <row r="115" spans="1:6" ht="15">
      <c r="A115" s="168" t="s">
        <v>2132</v>
      </c>
      <c r="B115" s="169" t="s">
        <v>2133</v>
      </c>
      <c r="C115" s="172" t="s">
        <v>2134</v>
      </c>
      <c r="D115" s="174">
        <v>2699</v>
      </c>
      <c r="E115" s="171"/>
      <c r="F115" s="6"/>
    </row>
    <row r="116" spans="1:6" ht="15">
      <c r="A116" s="168" t="s">
        <v>2135</v>
      </c>
      <c r="B116" s="169" t="s">
        <v>2136</v>
      </c>
      <c r="C116" s="172" t="s">
        <v>2137</v>
      </c>
      <c r="D116" s="173">
        <v>62</v>
      </c>
      <c r="E116" s="171"/>
      <c r="F116" s="6"/>
    </row>
    <row r="117" spans="1:6" ht="15">
      <c r="A117" s="168" t="s">
        <v>2138</v>
      </c>
      <c r="B117" s="169" t="s">
        <v>2139</v>
      </c>
      <c r="C117" s="172" t="s">
        <v>2140</v>
      </c>
      <c r="D117" s="173">
        <v>476</v>
      </c>
      <c r="E117" s="171">
        <v>0.16699999999999998</v>
      </c>
      <c r="F117" s="6"/>
    </row>
    <row r="118" spans="1:6" ht="15">
      <c r="A118" s="168" t="s">
        <v>2141</v>
      </c>
      <c r="B118" s="169" t="s">
        <v>2142</v>
      </c>
      <c r="C118" s="172" t="s">
        <v>2143</v>
      </c>
      <c r="D118" s="173">
        <v>282</v>
      </c>
      <c r="E118" s="171"/>
      <c r="F118" s="6"/>
    </row>
    <row r="119" spans="1:6" ht="15">
      <c r="A119" s="168" t="s">
        <v>2144</v>
      </c>
      <c r="B119" s="169" t="s">
        <v>2145</v>
      </c>
      <c r="C119" s="172" t="s">
        <v>2146</v>
      </c>
      <c r="D119" s="173">
        <v>262</v>
      </c>
      <c r="E119" s="171"/>
      <c r="F119" s="6"/>
    </row>
    <row r="120" spans="1:6" ht="15">
      <c r="A120" s="168" t="s">
        <v>2147</v>
      </c>
      <c r="B120" s="169" t="s">
        <v>2148</v>
      </c>
      <c r="C120" s="172" t="s">
        <v>2149</v>
      </c>
      <c r="D120" s="173">
        <v>374</v>
      </c>
      <c r="E120" s="171"/>
      <c r="F120" s="6"/>
    </row>
    <row r="121" spans="1:6" ht="15">
      <c r="A121" s="168" t="s">
        <v>2150</v>
      </c>
      <c r="B121" s="169" t="s">
        <v>2151</v>
      </c>
      <c r="C121" s="172" t="s">
        <v>2152</v>
      </c>
      <c r="D121" s="173">
        <v>860</v>
      </c>
      <c r="E121" s="171"/>
      <c r="F121" s="6"/>
    </row>
    <row r="122" spans="1:6" ht="15">
      <c r="A122" s="168" t="s">
        <v>2153</v>
      </c>
      <c r="B122" s="169" t="s">
        <v>2154</v>
      </c>
      <c r="C122" s="172" t="s">
        <v>2155</v>
      </c>
      <c r="D122" s="173">
        <v>948</v>
      </c>
      <c r="E122" s="171">
        <v>0.195</v>
      </c>
      <c r="F122" s="6"/>
    </row>
    <row r="123" spans="1:6" ht="15">
      <c r="A123" s="168" t="s">
        <v>2156</v>
      </c>
      <c r="B123" s="169" t="s">
        <v>2157</v>
      </c>
      <c r="C123" s="172" t="s">
        <v>2158</v>
      </c>
      <c r="D123" s="173">
        <v>121</v>
      </c>
      <c r="E123" s="171"/>
      <c r="F123" s="6"/>
    </row>
    <row r="124" spans="1:6" ht="15">
      <c r="A124" s="168" t="s">
        <v>2159</v>
      </c>
      <c r="B124" s="169" t="s">
        <v>2160</v>
      </c>
      <c r="C124" s="172" t="s">
        <v>2161</v>
      </c>
      <c r="D124" s="173"/>
      <c r="E124" s="171"/>
      <c r="F124" s="6"/>
    </row>
    <row r="125" spans="1:6" ht="15">
      <c r="A125" s="168" t="s">
        <v>2162</v>
      </c>
      <c r="B125" s="169" t="s">
        <v>2163</v>
      </c>
      <c r="C125" s="172" t="s">
        <v>2164</v>
      </c>
      <c r="D125" s="173">
        <v>240</v>
      </c>
      <c r="E125" s="171"/>
      <c r="F125" s="6"/>
    </row>
    <row r="126" spans="1:6" ht="15">
      <c r="A126" s="168" t="s">
        <v>2165</v>
      </c>
      <c r="B126" s="169" t="s">
        <v>2166</v>
      </c>
      <c r="C126" s="172" t="s">
        <v>2167</v>
      </c>
      <c r="D126" s="173">
        <v>106</v>
      </c>
      <c r="E126" s="171"/>
      <c r="F126" s="6"/>
    </row>
    <row r="127" spans="1:6" ht="15">
      <c r="A127" s="168" t="s">
        <v>2168</v>
      </c>
      <c r="B127" s="169" t="s">
        <v>2169</v>
      </c>
      <c r="C127" s="172" t="s">
        <v>2170</v>
      </c>
      <c r="D127" s="173">
        <v>463</v>
      </c>
      <c r="E127" s="171"/>
      <c r="F127" s="6"/>
    </row>
    <row r="128" spans="1:6" ht="15">
      <c r="A128" s="168" t="s">
        <v>2171</v>
      </c>
      <c r="B128" s="169" t="s">
        <v>2172</v>
      </c>
      <c r="C128" s="172" t="s">
        <v>2173</v>
      </c>
      <c r="D128" s="173">
        <v>159</v>
      </c>
      <c r="E128" s="171"/>
      <c r="F128" s="6"/>
    </row>
    <row r="129" spans="1:6" ht="15">
      <c r="A129" s="168" t="s">
        <v>2174</v>
      </c>
      <c r="B129" s="169" t="s">
        <v>2175</v>
      </c>
      <c r="C129" s="172" t="s">
        <v>2176</v>
      </c>
      <c r="D129" s="173">
        <v>888</v>
      </c>
      <c r="E129" s="171"/>
      <c r="F129" s="6"/>
    </row>
    <row r="130" spans="1:6" ht="15">
      <c r="A130" s="168" t="s">
        <v>2177</v>
      </c>
      <c r="B130" s="169" t="s">
        <v>2178</v>
      </c>
      <c r="C130" s="172" t="s">
        <v>2179</v>
      </c>
      <c r="D130" s="173">
        <v>328</v>
      </c>
      <c r="E130" s="171"/>
      <c r="F130" s="6"/>
    </row>
    <row r="131" spans="1:6" ht="15">
      <c r="A131" s="168" t="s">
        <v>2180</v>
      </c>
      <c r="B131" s="169" t="s">
        <v>2181</v>
      </c>
      <c r="C131" s="172" t="s">
        <v>2182</v>
      </c>
      <c r="D131" s="173">
        <v>877</v>
      </c>
      <c r="E131" s="171"/>
      <c r="F131" s="6"/>
    </row>
    <row r="132" spans="1:6" ht="15">
      <c r="A132" s="168" t="s">
        <v>2183</v>
      </c>
      <c r="B132" s="169" t="s">
        <v>2184</v>
      </c>
      <c r="C132" s="172" t="s">
        <v>2185</v>
      </c>
      <c r="D132" s="173">
        <v>244</v>
      </c>
      <c r="E132" s="171"/>
      <c r="F132" s="6"/>
    </row>
    <row r="133" spans="1:6" ht="15">
      <c r="A133" s="168" t="s">
        <v>2186</v>
      </c>
      <c r="B133" s="169" t="s">
        <v>2187</v>
      </c>
      <c r="C133" s="172" t="s">
        <v>2188</v>
      </c>
      <c r="D133" s="173">
        <v>845</v>
      </c>
      <c r="E133" s="171">
        <v>0.23800000000000002</v>
      </c>
      <c r="F133" s="6"/>
    </row>
    <row r="134" spans="1:6" ht="15">
      <c r="A134" s="168" t="s">
        <v>2189</v>
      </c>
      <c r="B134" s="169" t="s">
        <v>2190</v>
      </c>
      <c r="C134" s="172" t="s">
        <v>2191</v>
      </c>
      <c r="D134" s="174">
        <v>1241</v>
      </c>
      <c r="E134" s="171">
        <v>0.122</v>
      </c>
      <c r="F134" s="6"/>
    </row>
    <row r="135" spans="1:6" ht="15">
      <c r="A135" s="168" t="s">
        <v>2192</v>
      </c>
      <c r="B135" s="169" t="s">
        <v>2193</v>
      </c>
      <c r="C135" s="172" t="s">
        <v>2194</v>
      </c>
      <c r="D135" s="173">
        <v>82</v>
      </c>
      <c r="E135" s="171"/>
      <c r="F135" s="6"/>
    </row>
    <row r="136" spans="1:6" ht="15">
      <c r="A136" s="168" t="s">
        <v>2195</v>
      </c>
      <c r="B136" s="169" t="s">
        <v>2196</v>
      </c>
      <c r="C136" s="172" t="s">
        <v>2197</v>
      </c>
      <c r="D136" s="173">
        <v>631</v>
      </c>
      <c r="E136" s="171"/>
      <c r="F136" s="6"/>
    </row>
    <row r="137" spans="1:6" ht="15">
      <c r="A137" s="168" t="s">
        <v>2198</v>
      </c>
      <c r="B137" s="169" t="s">
        <v>2196</v>
      </c>
      <c r="C137" s="172" t="s">
        <v>2199</v>
      </c>
      <c r="D137" s="173">
        <v>122</v>
      </c>
      <c r="E137" s="171"/>
      <c r="F137" s="6"/>
    </row>
    <row r="138" spans="1:6" ht="15">
      <c r="A138" s="168" t="s">
        <v>2200</v>
      </c>
      <c r="B138" s="169" t="s">
        <v>2201</v>
      </c>
      <c r="C138" s="172" t="s">
        <v>2202</v>
      </c>
      <c r="D138" s="173">
        <v>230</v>
      </c>
      <c r="E138" s="171">
        <v>0.087</v>
      </c>
      <c r="F138" s="6"/>
    </row>
    <row r="139" spans="1:6" ht="15">
      <c r="A139" s="168" t="s">
        <v>2203</v>
      </c>
      <c r="B139" s="169" t="s">
        <v>2204</v>
      </c>
      <c r="C139" s="172"/>
      <c r="D139" s="173">
        <v>343</v>
      </c>
      <c r="E139" s="171"/>
      <c r="F139" s="6"/>
    </row>
    <row r="140" spans="1:6" ht="15">
      <c r="A140" s="168" t="s">
        <v>2205</v>
      </c>
      <c r="B140" s="169" t="s">
        <v>2206</v>
      </c>
      <c r="C140" s="172"/>
      <c r="D140" s="173">
        <v>176</v>
      </c>
      <c r="E140" s="171"/>
      <c r="F140" s="6"/>
    </row>
    <row r="141" spans="1:6" ht="15">
      <c r="A141" s="168" t="s">
        <v>2207</v>
      </c>
      <c r="B141" s="169" t="s">
        <v>2208</v>
      </c>
      <c r="C141" s="172" t="s">
        <v>2209</v>
      </c>
      <c r="D141" s="173">
        <v>653</v>
      </c>
      <c r="E141" s="171"/>
      <c r="F141" s="6"/>
    </row>
    <row r="142" spans="1:6" ht="15">
      <c r="A142" s="168" t="s">
        <v>2210</v>
      </c>
      <c r="B142" s="169" t="s">
        <v>2211</v>
      </c>
      <c r="C142" s="172" t="s">
        <v>2212</v>
      </c>
      <c r="D142" s="173">
        <v>300</v>
      </c>
      <c r="E142" s="171"/>
      <c r="F142" s="6"/>
    </row>
    <row r="143" spans="1:6" ht="15">
      <c r="A143" s="168" t="s">
        <v>2213</v>
      </c>
      <c r="B143" s="169" t="s">
        <v>2214</v>
      </c>
      <c r="C143" s="172" t="s">
        <v>2215</v>
      </c>
      <c r="D143" s="173">
        <v>383</v>
      </c>
      <c r="E143" s="171"/>
      <c r="F143" s="6"/>
    </row>
    <row r="144" spans="1:6" ht="15">
      <c r="A144" s="168" t="s">
        <v>2216</v>
      </c>
      <c r="B144" s="169" t="s">
        <v>2217</v>
      </c>
      <c r="C144" s="172" t="s">
        <v>2218</v>
      </c>
      <c r="D144" s="173">
        <v>77</v>
      </c>
      <c r="E144" s="171"/>
      <c r="F144" s="6"/>
    </row>
    <row r="145" spans="1:6" ht="15">
      <c r="A145" s="168" t="s">
        <v>2219</v>
      </c>
      <c r="B145" s="169" t="s">
        <v>2220</v>
      </c>
      <c r="C145" s="172" t="s">
        <v>2221</v>
      </c>
      <c r="D145" s="173">
        <v>494</v>
      </c>
      <c r="E145" s="171"/>
      <c r="F145" s="6"/>
    </row>
    <row r="146" spans="1:6" ht="15">
      <c r="A146" s="168" t="s">
        <v>2222</v>
      </c>
      <c r="B146" s="169" t="s">
        <v>2223</v>
      </c>
      <c r="C146" s="172" t="s">
        <v>2224</v>
      </c>
      <c r="D146" s="174">
        <v>1468</v>
      </c>
      <c r="E146" s="171"/>
      <c r="F146" s="6"/>
    </row>
    <row r="147" spans="1:6" ht="15">
      <c r="A147" s="168" t="s">
        <v>2225</v>
      </c>
      <c r="B147" s="169" t="s">
        <v>2226</v>
      </c>
      <c r="C147" s="172" t="s">
        <v>2227</v>
      </c>
      <c r="D147" s="173">
        <v>153</v>
      </c>
      <c r="E147" s="171"/>
      <c r="F147" s="6"/>
    </row>
    <row r="148" spans="1:6" ht="15">
      <c r="A148" s="168" t="s">
        <v>2228</v>
      </c>
      <c r="B148" s="169" t="s">
        <v>2229</v>
      </c>
      <c r="C148" s="172" t="s">
        <v>2230</v>
      </c>
      <c r="D148" s="173">
        <v>232</v>
      </c>
      <c r="E148" s="171"/>
      <c r="F148" s="6"/>
    </row>
    <row r="149" spans="1:6" ht="15">
      <c r="A149" s="168" t="s">
        <v>2231</v>
      </c>
      <c r="B149" s="169" t="s">
        <v>2232</v>
      </c>
      <c r="C149" s="172" t="s">
        <v>2233</v>
      </c>
      <c r="D149" s="173">
        <v>102</v>
      </c>
      <c r="E149" s="171"/>
      <c r="F149" s="6"/>
    </row>
    <row r="150" spans="1:6" ht="15">
      <c r="A150" s="168" t="s">
        <v>2234</v>
      </c>
      <c r="B150" s="169" t="s">
        <v>2235</v>
      </c>
      <c r="C150" s="172" t="s">
        <v>2236</v>
      </c>
      <c r="D150" s="173">
        <v>473</v>
      </c>
      <c r="E150" s="171">
        <v>0.22699999999999998</v>
      </c>
      <c r="F150" s="6"/>
    </row>
    <row r="151" spans="1:6" ht="15">
      <c r="A151" s="168" t="s">
        <v>2237</v>
      </c>
      <c r="B151" s="169" t="s">
        <v>2238</v>
      </c>
      <c r="C151" s="172" t="s">
        <v>2239</v>
      </c>
      <c r="D151" s="173">
        <v>975</v>
      </c>
      <c r="E151" s="171"/>
      <c r="F151" s="6"/>
    </row>
    <row r="152" spans="1:6" ht="15">
      <c r="A152" s="168" t="s">
        <v>2240</v>
      </c>
      <c r="B152" s="169" t="s">
        <v>2241</v>
      </c>
      <c r="C152" s="172" t="s">
        <v>2242</v>
      </c>
      <c r="D152" s="174">
        <v>1597</v>
      </c>
      <c r="E152" s="171"/>
      <c r="F152" s="6"/>
    </row>
    <row r="153" spans="1:6" ht="15">
      <c r="A153" s="168" t="s">
        <v>2243</v>
      </c>
      <c r="B153" s="169" t="s">
        <v>2244</v>
      </c>
      <c r="C153" s="172" t="s">
        <v>2245</v>
      </c>
      <c r="D153" s="173">
        <v>363</v>
      </c>
      <c r="E153" s="171"/>
      <c r="F153" s="6"/>
    </row>
    <row r="154" spans="1:6" ht="15">
      <c r="A154" s="168" t="s">
        <v>2246</v>
      </c>
      <c r="B154" s="169" t="s">
        <v>2247</v>
      </c>
      <c r="C154" s="172" t="s">
        <v>2248</v>
      </c>
      <c r="D154" s="173">
        <v>509</v>
      </c>
      <c r="E154" s="171"/>
      <c r="F154" s="6"/>
    </row>
    <row r="155" spans="1:6" ht="15">
      <c r="A155" s="168" t="s">
        <v>2249</v>
      </c>
      <c r="B155" s="169" t="s">
        <v>2250</v>
      </c>
      <c r="C155" s="172" t="s">
        <v>2251</v>
      </c>
      <c r="D155" s="173">
        <v>358</v>
      </c>
      <c r="E155" s="171"/>
      <c r="F155" s="6"/>
    </row>
    <row r="156" spans="1:6" ht="15">
      <c r="A156" s="168" t="s">
        <v>2252</v>
      </c>
      <c r="B156" s="169" t="s">
        <v>2253</v>
      </c>
      <c r="C156" s="172" t="s">
        <v>2254</v>
      </c>
      <c r="D156" s="173">
        <v>778</v>
      </c>
      <c r="E156" s="171"/>
      <c r="F156" s="6"/>
    </row>
    <row r="157" spans="1:6" ht="15">
      <c r="A157" s="168" t="s">
        <v>2255</v>
      </c>
      <c r="B157" s="169" t="s">
        <v>2256</v>
      </c>
      <c r="C157" s="172" t="s">
        <v>2257</v>
      </c>
      <c r="D157" s="173">
        <v>210</v>
      </c>
      <c r="E157" s="171"/>
      <c r="F157" s="6"/>
    </row>
    <row r="158" spans="1:6" ht="15">
      <c r="A158" s="168" t="s">
        <v>2258</v>
      </c>
      <c r="B158" s="169" t="s">
        <v>2259</v>
      </c>
      <c r="C158" s="172" t="s">
        <v>2260</v>
      </c>
      <c r="D158" s="174">
        <v>3694</v>
      </c>
      <c r="E158" s="171"/>
      <c r="F158" s="6"/>
    </row>
    <row r="159" spans="1:6" ht="15">
      <c r="A159" s="168" t="s">
        <v>2261</v>
      </c>
      <c r="B159" s="169" t="s">
        <v>2262</v>
      </c>
      <c r="C159" s="172" t="s">
        <v>2</v>
      </c>
      <c r="D159" s="173">
        <v>149</v>
      </c>
      <c r="E159" s="171"/>
      <c r="F159" s="6"/>
    </row>
    <row r="160" spans="1:6" ht="15">
      <c r="A160" s="168" t="s">
        <v>3</v>
      </c>
      <c r="B160" s="169" t="s">
        <v>4</v>
      </c>
      <c r="C160" s="172" t="s">
        <v>5</v>
      </c>
      <c r="D160" s="173">
        <v>348</v>
      </c>
      <c r="E160" s="171"/>
      <c r="F160" s="6"/>
    </row>
    <row r="161" spans="1:6" ht="15">
      <c r="A161" s="168" t="s">
        <v>6</v>
      </c>
      <c r="B161" s="169" t="s">
        <v>7</v>
      </c>
      <c r="C161" s="172" t="s">
        <v>8</v>
      </c>
      <c r="D161" s="173">
        <v>427</v>
      </c>
      <c r="E161" s="171">
        <v>0.133</v>
      </c>
      <c r="F161" s="6"/>
    </row>
    <row r="162" spans="1:6" ht="15">
      <c r="A162" s="168" t="s">
        <v>9</v>
      </c>
      <c r="B162" s="169" t="s">
        <v>10</v>
      </c>
      <c r="C162" s="172" t="s">
        <v>11</v>
      </c>
      <c r="D162" s="173">
        <v>405</v>
      </c>
      <c r="E162" s="171"/>
      <c r="F162" s="6"/>
    </row>
    <row r="163" spans="1:6" ht="15">
      <c r="A163" s="168" t="s">
        <v>12</v>
      </c>
      <c r="B163" s="169" t="s">
        <v>13</v>
      </c>
      <c r="C163" s="172" t="s">
        <v>14</v>
      </c>
      <c r="D163" s="173">
        <v>279</v>
      </c>
      <c r="E163" s="171"/>
      <c r="F163" s="6"/>
    </row>
    <row r="164" spans="1:6" ht="15">
      <c r="A164" s="168" t="s">
        <v>15</v>
      </c>
      <c r="B164" s="169" t="s">
        <v>16</v>
      </c>
      <c r="C164" s="172" t="s">
        <v>17</v>
      </c>
      <c r="D164" s="174">
        <v>1680</v>
      </c>
      <c r="E164" s="171"/>
      <c r="F164" s="6"/>
    </row>
    <row r="165" spans="1:6" ht="15">
      <c r="A165" s="168" t="s">
        <v>18</v>
      </c>
      <c r="B165" s="169" t="s">
        <v>19</v>
      </c>
      <c r="C165" s="172" t="s">
        <v>20</v>
      </c>
      <c r="D165" s="173">
        <v>681</v>
      </c>
      <c r="E165" s="171"/>
      <c r="F165" s="6"/>
    </row>
    <row r="166" spans="1:6" ht="15">
      <c r="A166" s="168" t="s">
        <v>21</v>
      </c>
      <c r="B166" s="169" t="s">
        <v>22</v>
      </c>
      <c r="C166" s="172"/>
      <c r="D166" s="173">
        <v>378</v>
      </c>
      <c r="E166" s="171"/>
      <c r="F166" s="6"/>
    </row>
    <row r="167" spans="1:6" ht="15">
      <c r="A167" s="168" t="s">
        <v>23</v>
      </c>
      <c r="B167" s="169" t="s">
        <v>24</v>
      </c>
      <c r="C167" s="172" t="s">
        <v>25</v>
      </c>
      <c r="D167" s="173">
        <v>965</v>
      </c>
      <c r="E167" s="171"/>
      <c r="F167" s="6"/>
    </row>
    <row r="168" spans="1:6" ht="15">
      <c r="A168" s="168" t="s">
        <v>26</v>
      </c>
      <c r="B168" s="169" t="s">
        <v>27</v>
      </c>
      <c r="C168" s="172"/>
      <c r="D168" s="173">
        <v>61</v>
      </c>
      <c r="E168" s="171"/>
      <c r="F168" s="6"/>
    </row>
    <row r="169" spans="1:6" ht="15">
      <c r="A169" s="168" t="s">
        <v>28</v>
      </c>
      <c r="B169" s="169" t="s">
        <v>29</v>
      </c>
      <c r="C169" s="172" t="s">
        <v>30</v>
      </c>
      <c r="D169" s="174">
        <v>1601</v>
      </c>
      <c r="E169" s="171"/>
      <c r="F169" s="6"/>
    </row>
    <row r="170" spans="1:6" ht="15">
      <c r="A170" s="168" t="s">
        <v>31</v>
      </c>
      <c r="B170" s="169" t="s">
        <v>32</v>
      </c>
      <c r="C170" s="172" t="s">
        <v>33</v>
      </c>
      <c r="D170" s="174">
        <v>1468</v>
      </c>
      <c r="E170" s="171"/>
      <c r="F170" s="6"/>
    </row>
    <row r="171" spans="1:6" ht="15">
      <c r="A171" s="168" t="s">
        <v>34</v>
      </c>
      <c r="B171" s="169" t="s">
        <v>35</v>
      </c>
      <c r="C171" s="172" t="s">
        <v>36</v>
      </c>
      <c r="D171" s="173">
        <v>375</v>
      </c>
      <c r="E171" s="171"/>
      <c r="F171" s="6"/>
    </row>
    <row r="172" spans="1:6" ht="15">
      <c r="A172" s="168" t="s">
        <v>37</v>
      </c>
      <c r="B172" s="169" t="s">
        <v>38</v>
      </c>
      <c r="C172" s="172" t="s">
        <v>39</v>
      </c>
      <c r="D172" s="173">
        <v>178</v>
      </c>
      <c r="E172" s="171">
        <v>0.33299999999999996</v>
      </c>
      <c r="F172" s="6"/>
    </row>
    <row r="173" spans="1:6" ht="15">
      <c r="A173" s="168" t="s">
        <v>40</v>
      </c>
      <c r="B173" s="169" t="s">
        <v>41</v>
      </c>
      <c r="C173" s="172" t="s">
        <v>42</v>
      </c>
      <c r="D173" s="173">
        <v>301</v>
      </c>
      <c r="E173" s="171"/>
      <c r="F173" s="6"/>
    </row>
    <row r="174" spans="1:6" ht="15">
      <c r="A174" s="168" t="s">
        <v>43</v>
      </c>
      <c r="B174" s="169" t="s">
        <v>44</v>
      </c>
      <c r="C174" s="172" t="s">
        <v>45</v>
      </c>
      <c r="D174" s="173">
        <v>134</v>
      </c>
      <c r="E174" s="171"/>
      <c r="F174" s="6"/>
    </row>
    <row r="175" spans="1:6" ht="15">
      <c r="A175" s="168" t="s">
        <v>46</v>
      </c>
      <c r="B175" s="169" t="s">
        <v>47</v>
      </c>
      <c r="C175" s="172" t="s">
        <v>48</v>
      </c>
      <c r="D175" s="173">
        <v>904</v>
      </c>
      <c r="E175" s="171"/>
      <c r="F175" s="6"/>
    </row>
    <row r="176" spans="1:6" ht="15">
      <c r="A176" s="168" t="s">
        <v>49</v>
      </c>
      <c r="B176" s="169" t="s">
        <v>50</v>
      </c>
      <c r="C176" s="172" t="s">
        <v>51</v>
      </c>
      <c r="D176" s="173">
        <v>509</v>
      </c>
      <c r="E176" s="171"/>
      <c r="F176" s="6"/>
    </row>
    <row r="177" spans="1:6" ht="15">
      <c r="A177" s="168" t="s">
        <v>52</v>
      </c>
      <c r="B177" s="169" t="s">
        <v>53</v>
      </c>
      <c r="C177" s="172" t="s">
        <v>54</v>
      </c>
      <c r="D177" s="173">
        <v>768</v>
      </c>
      <c r="E177" s="171"/>
      <c r="F177" s="6"/>
    </row>
    <row r="178" spans="1:6" ht="15">
      <c r="A178" s="168" t="s">
        <v>55</v>
      </c>
      <c r="B178" s="169" t="s">
        <v>56</v>
      </c>
      <c r="C178" s="172" t="s">
        <v>57</v>
      </c>
      <c r="D178" s="173">
        <v>283</v>
      </c>
      <c r="E178" s="171"/>
      <c r="F178" s="6"/>
    </row>
    <row r="179" spans="1:6" ht="15">
      <c r="A179" s="168" t="s">
        <v>58</v>
      </c>
      <c r="B179" s="169" t="s">
        <v>59</v>
      </c>
      <c r="C179" s="172" t="s">
        <v>60</v>
      </c>
      <c r="D179" s="173">
        <v>417</v>
      </c>
      <c r="E179" s="171"/>
      <c r="F179" s="6"/>
    </row>
    <row r="180" spans="1:6" ht="15">
      <c r="A180" s="168" t="s">
        <v>61</v>
      </c>
      <c r="B180" s="169" t="s">
        <v>62</v>
      </c>
      <c r="C180" s="172" t="s">
        <v>63</v>
      </c>
      <c r="D180" s="174">
        <v>1003</v>
      </c>
      <c r="E180" s="171"/>
      <c r="F180" s="6"/>
    </row>
    <row r="181" spans="1:6" ht="15">
      <c r="A181" s="168" t="s">
        <v>64</v>
      </c>
      <c r="B181" s="169" t="s">
        <v>65</v>
      </c>
      <c r="C181" s="172" t="s">
        <v>66</v>
      </c>
      <c r="D181" s="173">
        <v>166</v>
      </c>
      <c r="E181" s="171"/>
      <c r="F181" s="6"/>
    </row>
    <row r="182" spans="1:6" ht="15">
      <c r="A182" s="168" t="s">
        <v>67</v>
      </c>
      <c r="B182" s="169" t="s">
        <v>68</v>
      </c>
      <c r="C182" s="172" t="s">
        <v>69</v>
      </c>
      <c r="D182" s="173">
        <v>526</v>
      </c>
      <c r="E182" s="171"/>
      <c r="F182" s="6"/>
    </row>
    <row r="183" spans="1:6" ht="15">
      <c r="A183" s="168" t="s">
        <v>70</v>
      </c>
      <c r="B183" s="169" t="s">
        <v>68</v>
      </c>
      <c r="C183" s="172" t="s">
        <v>71</v>
      </c>
      <c r="D183" s="173">
        <v>222</v>
      </c>
      <c r="E183" s="171"/>
      <c r="F183" s="6"/>
    </row>
    <row r="184" spans="1:6" ht="15">
      <c r="A184" s="168" t="s">
        <v>72</v>
      </c>
      <c r="B184" s="169" t="s">
        <v>73</v>
      </c>
      <c r="C184" s="172" t="s">
        <v>74</v>
      </c>
      <c r="D184" s="173">
        <v>412</v>
      </c>
      <c r="E184" s="171"/>
      <c r="F184" s="6"/>
    </row>
    <row r="185" spans="1:6" ht="15">
      <c r="A185" s="168" t="s">
        <v>75</v>
      </c>
      <c r="B185" s="169" t="s">
        <v>73</v>
      </c>
      <c r="C185" s="172" t="s">
        <v>76</v>
      </c>
      <c r="D185" s="173">
        <v>196</v>
      </c>
      <c r="E185" s="171"/>
      <c r="F185" s="6"/>
    </row>
    <row r="186" spans="1:6" ht="15">
      <c r="A186" s="168" t="s">
        <v>77</v>
      </c>
      <c r="B186" s="169" t="s">
        <v>78</v>
      </c>
      <c r="C186" s="172" t="s">
        <v>79</v>
      </c>
      <c r="D186" s="173">
        <v>621</v>
      </c>
      <c r="E186" s="171"/>
      <c r="F186" s="6"/>
    </row>
    <row r="187" spans="1:6" ht="15">
      <c r="A187" s="168" t="s">
        <v>80</v>
      </c>
      <c r="B187" s="169" t="s">
        <v>81</v>
      </c>
      <c r="C187" s="172" t="s">
        <v>82</v>
      </c>
      <c r="D187" s="173">
        <v>969</v>
      </c>
      <c r="E187" s="171">
        <v>0.235</v>
      </c>
      <c r="F187" s="6"/>
    </row>
    <row r="188" spans="1:6" ht="15">
      <c r="A188" s="168" t="s">
        <v>83</v>
      </c>
      <c r="B188" s="169" t="s">
        <v>84</v>
      </c>
      <c r="C188" s="172" t="s">
        <v>85</v>
      </c>
      <c r="D188" s="173">
        <v>118</v>
      </c>
      <c r="E188" s="171"/>
      <c r="F188" s="6"/>
    </row>
    <row r="189" spans="1:6" ht="15">
      <c r="A189" s="168" t="s">
        <v>86</v>
      </c>
      <c r="B189" s="169" t="s">
        <v>87</v>
      </c>
      <c r="C189" s="172" t="s">
        <v>88</v>
      </c>
      <c r="D189" s="173">
        <v>871</v>
      </c>
      <c r="E189" s="171"/>
      <c r="F189" s="6"/>
    </row>
    <row r="190" spans="1:6" ht="15">
      <c r="A190" s="168" t="s">
        <v>89</v>
      </c>
      <c r="B190" s="169" t="s">
        <v>90</v>
      </c>
      <c r="C190" s="172" t="s">
        <v>91</v>
      </c>
      <c r="D190" s="173">
        <v>74</v>
      </c>
      <c r="E190" s="171"/>
      <c r="F190" s="7"/>
    </row>
    <row r="191" spans="1:6" ht="15">
      <c r="A191" s="168" t="s">
        <v>92</v>
      </c>
      <c r="B191" s="169" t="s">
        <v>93</v>
      </c>
      <c r="C191" s="172" t="s">
        <v>94</v>
      </c>
      <c r="D191" s="173">
        <v>208</v>
      </c>
      <c r="E191" s="171"/>
      <c r="F191" s="7"/>
    </row>
    <row r="192" spans="1:6" ht="15">
      <c r="A192" s="168" t="s">
        <v>95</v>
      </c>
      <c r="B192" s="169" t="s">
        <v>96</v>
      </c>
      <c r="C192" s="172" t="s">
        <v>97</v>
      </c>
      <c r="D192" s="173">
        <v>688</v>
      </c>
      <c r="E192" s="171"/>
      <c r="F192" s="7"/>
    </row>
    <row r="193" spans="1:6" ht="15">
      <c r="A193" s="168" t="s">
        <v>98</v>
      </c>
      <c r="B193" s="169" t="s">
        <v>99</v>
      </c>
      <c r="C193" s="172" t="s">
        <v>100</v>
      </c>
      <c r="D193" s="173">
        <v>232</v>
      </c>
      <c r="E193" s="171"/>
      <c r="F193" s="7"/>
    </row>
    <row r="194" spans="1:6" ht="15">
      <c r="A194" s="175" t="s">
        <v>101</v>
      </c>
      <c r="B194" s="169" t="s">
        <v>102</v>
      </c>
      <c r="C194" s="172" t="s">
        <v>103</v>
      </c>
      <c r="D194" s="173">
        <v>136</v>
      </c>
      <c r="E194" s="171"/>
      <c r="F194" s="7"/>
    </row>
    <row r="195" spans="1:6" ht="15">
      <c r="A195" s="168" t="s">
        <v>104</v>
      </c>
      <c r="B195" s="169" t="s">
        <v>105</v>
      </c>
      <c r="C195" s="172" t="s">
        <v>106</v>
      </c>
      <c r="D195" s="173">
        <v>580</v>
      </c>
      <c r="E195" s="171"/>
      <c r="F195" s="7"/>
    </row>
    <row r="196" spans="1:6" ht="15">
      <c r="A196" s="168" t="s">
        <v>107</v>
      </c>
      <c r="B196" s="169" t="s">
        <v>108</v>
      </c>
      <c r="C196" s="172" t="s">
        <v>109</v>
      </c>
      <c r="D196" s="173">
        <v>954</v>
      </c>
      <c r="E196" s="171"/>
      <c r="F196" s="7"/>
    </row>
    <row r="197" spans="1:6" ht="15">
      <c r="A197" s="168" t="s">
        <v>110</v>
      </c>
      <c r="B197" s="169" t="s">
        <v>111</v>
      </c>
      <c r="C197" s="172" t="s">
        <v>112</v>
      </c>
      <c r="D197" s="173">
        <v>401</v>
      </c>
      <c r="E197" s="171"/>
      <c r="F197" s="7"/>
    </row>
    <row r="198" spans="1:6" ht="15">
      <c r="A198" s="168" t="s">
        <v>113</v>
      </c>
      <c r="B198" s="169" t="s">
        <v>114</v>
      </c>
      <c r="C198" s="172" t="s">
        <v>115</v>
      </c>
      <c r="D198" s="173">
        <v>63</v>
      </c>
      <c r="E198" s="171"/>
      <c r="F198" s="7"/>
    </row>
    <row r="199" spans="1:6" ht="15">
      <c r="A199" s="168" t="s">
        <v>116</v>
      </c>
      <c r="B199" s="169" t="s">
        <v>117</v>
      </c>
      <c r="C199" s="172" t="s">
        <v>118</v>
      </c>
      <c r="D199" s="173">
        <v>151</v>
      </c>
      <c r="E199" s="171"/>
      <c r="F199" s="7"/>
    </row>
    <row r="200" spans="1:6" ht="15.75" thickBot="1">
      <c r="A200" s="176" t="s">
        <v>119</v>
      </c>
      <c r="B200" s="177" t="s">
        <v>120</v>
      </c>
      <c r="C200" s="178" t="s">
        <v>121</v>
      </c>
      <c r="D200" s="179">
        <v>217</v>
      </c>
      <c r="E200" s="180"/>
      <c r="F200" s="8"/>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B1:I22"/>
  <sheetViews>
    <sheetView zoomScalePageLayoutView="0" workbookViewId="0" topLeftCell="A1">
      <selection activeCell="A1" sqref="A1"/>
    </sheetView>
  </sheetViews>
  <sheetFormatPr defaultColWidth="9.140625" defaultRowHeight="15"/>
  <cols>
    <col min="2" max="2" width="27.00390625" style="0" customWidth="1"/>
    <col min="3" max="3" width="13.8515625" style="0" customWidth="1"/>
    <col min="4" max="4" width="11.140625" style="0" customWidth="1"/>
    <col min="5" max="5" width="11.8515625" style="0" customWidth="1"/>
    <col min="6" max="6" width="12.7109375" style="0" customWidth="1"/>
    <col min="7" max="7" width="17.8515625" style="0" customWidth="1"/>
  </cols>
  <sheetData>
    <row r="1" ht="15">
      <c r="B1" s="190" t="s">
        <v>511</v>
      </c>
    </row>
    <row r="2" spans="2:8" ht="15">
      <c r="B2" s="191" t="s">
        <v>495</v>
      </c>
      <c r="C2" s="192" t="s">
        <v>487</v>
      </c>
      <c r="D2" s="443" t="s">
        <v>496</v>
      </c>
      <c r="E2" s="443"/>
      <c r="F2" s="443"/>
      <c r="G2" s="193" t="s">
        <v>497</v>
      </c>
      <c r="H2" s="190"/>
    </row>
    <row r="3" spans="2:7" ht="15">
      <c r="B3" s="194"/>
      <c r="C3" s="208"/>
      <c r="D3" s="208" t="s">
        <v>498</v>
      </c>
      <c r="E3" s="208" t="s">
        <v>499</v>
      </c>
      <c r="F3" s="208" t="s">
        <v>500</v>
      </c>
      <c r="G3" s="196" t="s">
        <v>501</v>
      </c>
    </row>
    <row r="4" spans="2:7" ht="15">
      <c r="B4" s="204" t="s">
        <v>502</v>
      </c>
      <c r="C4" s="444" t="s">
        <v>507</v>
      </c>
      <c r="D4" s="197"/>
      <c r="E4" s="209"/>
      <c r="F4" s="209"/>
      <c r="G4" s="198"/>
    </row>
    <row r="5" spans="2:7" ht="15">
      <c r="B5" s="205" t="s">
        <v>508</v>
      </c>
      <c r="C5" s="445"/>
      <c r="D5" s="199"/>
      <c r="E5" s="210"/>
      <c r="F5" s="210"/>
      <c r="G5" s="200">
        <v>24.6</v>
      </c>
    </row>
    <row r="6" spans="2:7" ht="15">
      <c r="B6" s="205" t="s">
        <v>509</v>
      </c>
      <c r="C6" s="445"/>
      <c r="D6" s="199"/>
      <c r="E6" s="210"/>
      <c r="F6" s="210"/>
      <c r="G6" s="200">
        <v>6</v>
      </c>
    </row>
    <row r="7" spans="2:7" ht="15">
      <c r="B7" s="206" t="s">
        <v>510</v>
      </c>
      <c r="C7" s="446"/>
      <c r="D7" s="201"/>
      <c r="E7" s="211"/>
      <c r="F7" s="211"/>
      <c r="G7" s="202">
        <v>3</v>
      </c>
    </row>
    <row r="8" spans="2:7" ht="15">
      <c r="B8" s="207" t="s">
        <v>503</v>
      </c>
      <c r="C8" s="208" t="s">
        <v>506</v>
      </c>
      <c r="D8" s="195">
        <v>50</v>
      </c>
      <c r="E8" s="208">
        <v>0.001</v>
      </c>
      <c r="F8" s="208">
        <v>0.0009</v>
      </c>
      <c r="G8" s="196"/>
    </row>
    <row r="9" spans="2:7" ht="15">
      <c r="B9" s="207" t="s">
        <v>488</v>
      </c>
      <c r="C9" s="208" t="s">
        <v>506</v>
      </c>
      <c r="D9" s="195">
        <v>59.66</v>
      </c>
      <c r="E9" s="208">
        <v>0.001</v>
      </c>
      <c r="F9" s="208">
        <v>0.001</v>
      </c>
      <c r="G9" s="196"/>
    </row>
    <row r="10" spans="2:7" ht="15">
      <c r="B10" s="207" t="s">
        <v>504</v>
      </c>
      <c r="C10" s="208" t="s">
        <v>506</v>
      </c>
      <c r="D10" s="195">
        <v>70.23</v>
      </c>
      <c r="E10" s="208">
        <v>0.0007</v>
      </c>
      <c r="F10" s="208">
        <v>0.0007</v>
      </c>
      <c r="G10" s="196"/>
    </row>
    <row r="11" spans="2:7" ht="15">
      <c r="B11" s="207" t="s">
        <v>505</v>
      </c>
      <c r="C11" s="208" t="s">
        <v>506</v>
      </c>
      <c r="D11" s="195">
        <v>0</v>
      </c>
      <c r="E11" s="208">
        <v>0.0028</v>
      </c>
      <c r="F11" s="208">
        <v>0.0028</v>
      </c>
      <c r="G11" s="196"/>
    </row>
    <row r="12" ht="15">
      <c r="B12" s="203" t="s">
        <v>518</v>
      </c>
    </row>
    <row r="14" spans="2:9" ht="15">
      <c r="B14" s="190" t="s">
        <v>512</v>
      </c>
      <c r="H14" s="4"/>
      <c r="I14" s="4"/>
    </row>
    <row r="15" spans="2:7" ht="15">
      <c r="B15" s="191" t="s">
        <v>495</v>
      </c>
      <c r="C15" s="192" t="s">
        <v>487</v>
      </c>
      <c r="D15" s="443" t="s">
        <v>496</v>
      </c>
      <c r="E15" s="443"/>
      <c r="F15" s="447"/>
      <c r="G15" s="235"/>
    </row>
    <row r="16" spans="2:7" ht="15">
      <c r="B16" s="194"/>
      <c r="C16" s="208"/>
      <c r="D16" s="208" t="s">
        <v>498</v>
      </c>
      <c r="E16" s="208" t="s">
        <v>521</v>
      </c>
      <c r="F16" s="236" t="s">
        <v>522</v>
      </c>
      <c r="G16" s="199"/>
    </row>
    <row r="17" spans="2:7" ht="15">
      <c r="B17" s="204" t="s">
        <v>513</v>
      </c>
      <c r="C17" s="213" t="s">
        <v>519</v>
      </c>
      <c r="D17" s="197">
        <v>2.289</v>
      </c>
      <c r="E17" s="209" t="s">
        <v>486</v>
      </c>
      <c r="F17" s="237" t="s">
        <v>486</v>
      </c>
      <c r="G17" s="199"/>
    </row>
    <row r="18" spans="2:7" ht="15">
      <c r="B18" s="205" t="s">
        <v>514</v>
      </c>
      <c r="C18" s="214" t="s">
        <v>519</v>
      </c>
      <c r="D18" s="199">
        <v>2.663</v>
      </c>
      <c r="E18" s="210" t="s">
        <v>486</v>
      </c>
      <c r="F18" s="238" t="s">
        <v>486</v>
      </c>
      <c r="G18" s="199"/>
    </row>
    <row r="19" spans="2:7" ht="15">
      <c r="B19" s="205" t="s">
        <v>515</v>
      </c>
      <c r="C19" s="214" t="s">
        <v>519</v>
      </c>
      <c r="D19" s="199">
        <v>1.532</v>
      </c>
      <c r="E19" s="210" t="s">
        <v>486</v>
      </c>
      <c r="F19" s="238" t="s">
        <v>486</v>
      </c>
      <c r="G19" s="199"/>
    </row>
    <row r="20" spans="2:7" ht="15">
      <c r="B20" s="206" t="s">
        <v>516</v>
      </c>
      <c r="C20" s="215" t="s">
        <v>519</v>
      </c>
      <c r="D20" s="201">
        <v>1</v>
      </c>
      <c r="E20" s="211">
        <v>21</v>
      </c>
      <c r="F20" s="239">
        <v>310</v>
      </c>
      <c r="G20" s="199"/>
    </row>
    <row r="21" s="2" customFormat="1" ht="15">
      <c r="B21" s="212" t="s">
        <v>517</v>
      </c>
    </row>
    <row r="22" ht="15">
      <c r="B22" s="216" t="s">
        <v>520</v>
      </c>
    </row>
  </sheetData>
  <sheetProtection/>
  <mergeCells count="3">
    <mergeCell ref="D2:F2"/>
    <mergeCell ref="C4:C7"/>
    <mergeCell ref="D15:F15"/>
  </mergeCells>
  <hyperlinks>
    <hyperlink ref="B12" r:id="rId1" display="*Based on Table 9 in the Technical Methods and Guidance Document for 2007 CEEI Reports (pg. 21)"/>
    <hyperlink ref="B21" r:id="rId2" display="*Based on Table 5 in the Technical Methods and Guidance Document for 2007 CEEI Reports (pg. 21)"/>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7"/>
  <sheetViews>
    <sheetView zoomScalePageLayoutView="0" workbookViewId="0" topLeftCell="A1">
      <selection activeCell="A1" sqref="A1"/>
    </sheetView>
  </sheetViews>
  <sheetFormatPr defaultColWidth="9.140625" defaultRowHeight="15"/>
  <cols>
    <col min="1" max="1" width="185.140625" style="0" customWidth="1"/>
  </cols>
  <sheetData>
    <row r="1" ht="15.75">
      <c r="A1" s="240" t="s">
        <v>526</v>
      </c>
    </row>
    <row r="2" ht="15.75">
      <c r="A2" s="240"/>
    </row>
    <row r="3" ht="15">
      <c r="A3" s="190" t="s">
        <v>527</v>
      </c>
    </row>
    <row r="4" ht="21" customHeight="1">
      <c r="A4" s="241" t="s">
        <v>529</v>
      </c>
    </row>
    <row r="5" ht="39.75" customHeight="1">
      <c r="A5" s="242" t="s">
        <v>528</v>
      </c>
    </row>
    <row r="6" ht="47.25" customHeight="1">
      <c r="A6" s="242" t="s">
        <v>615</v>
      </c>
    </row>
    <row r="7" ht="382.5" customHeight="1">
      <c r="A7" s="243" t="s">
        <v>1</v>
      </c>
    </row>
    <row r="8" ht="133.5" customHeight="1">
      <c r="A8" s="242" t="s">
        <v>532</v>
      </c>
    </row>
    <row r="10" ht="15">
      <c r="A10" s="190" t="s">
        <v>530</v>
      </c>
    </row>
    <row r="11" ht="27" customHeight="1">
      <c r="A11" s="241" t="s">
        <v>531</v>
      </c>
    </row>
    <row r="12" ht="24" customHeight="1">
      <c r="A12" s="241" t="s">
        <v>533</v>
      </c>
    </row>
    <row r="13" ht="24.75" customHeight="1">
      <c r="A13" s="241" t="s">
        <v>553</v>
      </c>
    </row>
    <row r="16" ht="15">
      <c r="A16" s="4"/>
    </row>
    <row r="17" ht="15">
      <c r="A17" s="24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Jesse Dill</dc:creator>
  <cp:keywords/>
  <dc:description/>
  <cp:lastModifiedBy>HP Authorized Customer</cp:lastModifiedBy>
  <dcterms:created xsi:type="dcterms:W3CDTF">2010-07-07T19:02:54Z</dcterms:created>
  <dcterms:modified xsi:type="dcterms:W3CDTF">2010-08-12T16:22:13Z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